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85" windowWidth="19035" windowHeight="10890" activeTab="2"/>
  </bookViews>
  <sheets>
    <sheet name="Instructions" sheetId="23" r:id="rId1"/>
    <sheet name="Fee Revenue" sheetId="22" r:id="rId2"/>
    <sheet name="Expenditures" sheetId="9" r:id="rId3"/>
    <sheet name="FY2016-17 salaries" sheetId="8" r:id="rId4"/>
    <sheet name="Info" sheetId="10" r:id="rId5"/>
  </sheets>
  <definedNames>
    <definedName name="_xlnm.Print_Area" localSheetId="2">Expenditures!$A$1:$O$85</definedName>
  </definedNames>
  <calcPr calcId="145621" calcOnSave="0"/>
</workbook>
</file>

<file path=xl/calcChain.xml><?xml version="1.0" encoding="utf-8"?>
<calcChain xmlns="http://schemas.openxmlformats.org/spreadsheetml/2006/main">
  <c r="B34" i="10" l="1"/>
  <c r="C35" i="9"/>
  <c r="C162" i="9" s="1"/>
  <c r="C39" i="9"/>
  <c r="C83" i="9" s="1"/>
  <c r="C166" i="9" l="1"/>
  <c r="C120" i="9"/>
  <c r="C124" i="9"/>
  <c r="C79" i="9"/>
  <c r="A53" i="9"/>
  <c r="J9" i="9"/>
  <c r="J137" i="9"/>
  <c r="K137" i="9" s="1"/>
  <c r="J136" i="9"/>
  <c r="J158" i="9"/>
  <c r="B158" i="9"/>
  <c r="D158" i="9" s="1"/>
  <c r="K158" i="9" s="1"/>
  <c r="J157" i="9"/>
  <c r="B157" i="9"/>
  <c r="D157" i="9" s="1"/>
  <c r="K157" i="9" s="1"/>
  <c r="J156" i="9"/>
  <c r="B156" i="9"/>
  <c r="D156" i="9" s="1"/>
  <c r="K156" i="9" s="1"/>
  <c r="J155" i="9"/>
  <c r="B155" i="9"/>
  <c r="D155" i="9" s="1"/>
  <c r="K155" i="9" s="1"/>
  <c r="J154" i="9"/>
  <c r="B154" i="9"/>
  <c r="D154" i="9" s="1"/>
  <c r="K154" i="9" s="1"/>
  <c r="J153" i="9"/>
  <c r="B153" i="9"/>
  <c r="D153" i="9" s="1"/>
  <c r="K153" i="9" s="1"/>
  <c r="J152" i="9"/>
  <c r="B152" i="9"/>
  <c r="D152" i="9" s="1"/>
  <c r="K152" i="9" s="1"/>
  <c r="B151" i="9"/>
  <c r="J150" i="9"/>
  <c r="D149" i="9"/>
  <c r="K150" i="9" s="1"/>
  <c r="A95" i="9"/>
  <c r="A96" i="9"/>
  <c r="A97" i="9"/>
  <c r="A98" i="9"/>
  <c r="A99" i="9"/>
  <c r="A100" i="9"/>
  <c r="A54" i="9"/>
  <c r="J54" i="9" s="1"/>
  <c r="A55" i="9"/>
  <c r="A139" i="9" s="1"/>
  <c r="J139" i="9" s="1"/>
  <c r="K139" i="9" s="1"/>
  <c r="A56" i="9"/>
  <c r="J56" i="9" s="1"/>
  <c r="A57" i="9"/>
  <c r="J57" i="9" s="1"/>
  <c r="A58" i="9"/>
  <c r="A142" i="9" s="1"/>
  <c r="J142" i="9" s="1"/>
  <c r="K142" i="9" s="1"/>
  <c r="A59" i="9"/>
  <c r="J15" i="9"/>
  <c r="J10" i="9"/>
  <c r="J11" i="9"/>
  <c r="J12" i="9"/>
  <c r="J13" i="9"/>
  <c r="J14" i="9"/>
  <c r="B25" i="9"/>
  <c r="J58" i="9" l="1"/>
  <c r="A138" i="9"/>
  <c r="J138" i="9" s="1"/>
  <c r="K138" i="9" s="1"/>
  <c r="A94" i="9"/>
  <c r="J94" i="9" s="1"/>
  <c r="A140" i="9"/>
  <c r="J140" i="9" s="1"/>
  <c r="K140" i="9" s="1"/>
  <c r="A141" i="9"/>
  <c r="J141" i="9" s="1"/>
  <c r="K141" i="9" s="1"/>
  <c r="K136" i="9"/>
  <c r="J59" i="9"/>
  <c r="J55" i="9"/>
  <c r="K55" i="9" s="1"/>
  <c r="J98" i="9"/>
  <c r="K14" i="9"/>
  <c r="K15" i="9"/>
  <c r="C13" i="10"/>
  <c r="C14" i="10"/>
  <c r="C15" i="10"/>
  <c r="C16" i="10"/>
  <c r="C17" i="10"/>
  <c r="C18" i="10"/>
  <c r="C19" i="10"/>
  <c r="C20" i="10"/>
  <c r="C21" i="10"/>
  <c r="C22" i="10"/>
  <c r="C12" i="10"/>
  <c r="B22" i="10"/>
  <c r="B13" i="10"/>
  <c r="B14" i="10"/>
  <c r="B15" i="10"/>
  <c r="B16" i="10"/>
  <c r="B17" i="10"/>
  <c r="B18" i="10"/>
  <c r="B19" i="10"/>
  <c r="B20" i="10"/>
  <c r="B21" i="10"/>
  <c r="B12" i="10"/>
  <c r="J53" i="9"/>
  <c r="J100" i="9"/>
  <c r="J95" i="9"/>
  <c r="J99" i="9"/>
  <c r="G5" i="22"/>
  <c r="D5" i="22"/>
  <c r="B111" i="9"/>
  <c r="B112" i="9"/>
  <c r="B113" i="9"/>
  <c r="B114" i="9"/>
  <c r="B115" i="9"/>
  <c r="B116" i="9"/>
  <c r="B110" i="9"/>
  <c r="B70" i="9"/>
  <c r="B71" i="9"/>
  <c r="B72" i="9"/>
  <c r="B73" i="9"/>
  <c r="B74" i="9"/>
  <c r="B75" i="9"/>
  <c r="B69" i="9"/>
  <c r="B26" i="9"/>
  <c r="B27" i="9"/>
  <c r="B28" i="9"/>
  <c r="B29" i="9"/>
  <c r="B30" i="9"/>
  <c r="B31" i="9"/>
  <c r="F9" i="9" l="1"/>
  <c r="F53" i="9"/>
  <c r="I53" i="9" s="1"/>
  <c r="H53" i="9" s="1"/>
  <c r="F139" i="9"/>
  <c r="I139" i="9" s="1"/>
  <c r="F137" i="9"/>
  <c r="I137" i="9" s="1"/>
  <c r="F142" i="9"/>
  <c r="I142" i="9" s="1"/>
  <c r="F136" i="9"/>
  <c r="I136" i="9" s="1"/>
  <c r="F141" i="9"/>
  <c r="I141" i="9" s="1"/>
  <c r="F138" i="9"/>
  <c r="I138" i="9" s="1"/>
  <c r="F140" i="9"/>
  <c r="I140" i="9" s="1"/>
  <c r="F56" i="9"/>
  <c r="I56" i="9" s="1"/>
  <c r="G56" i="9" s="1"/>
  <c r="F59" i="9"/>
  <c r="I59" i="9" s="1"/>
  <c r="G59" i="9" s="1"/>
  <c r="F55" i="9"/>
  <c r="I55" i="9" s="1"/>
  <c r="H55" i="9" s="1"/>
  <c r="L55" i="9" s="1"/>
  <c r="F97" i="9"/>
  <c r="I97" i="9" s="1"/>
  <c r="H97" i="9" s="1"/>
  <c r="F58" i="9"/>
  <c r="I58" i="9" s="1"/>
  <c r="G58" i="9" s="1"/>
  <c r="F54" i="9"/>
  <c r="I54" i="9" s="1"/>
  <c r="G54" i="9" s="1"/>
  <c r="F96" i="9"/>
  <c r="I96" i="9" s="1"/>
  <c r="G96" i="9" s="1"/>
  <c r="F57" i="9"/>
  <c r="I57" i="9" s="1"/>
  <c r="H57" i="9" s="1"/>
  <c r="J97" i="9"/>
  <c r="K97" i="9" s="1"/>
  <c r="J96" i="9"/>
  <c r="K96" i="9" s="1"/>
  <c r="K56" i="9"/>
  <c r="H141" i="9" l="1"/>
  <c r="L141" i="9" s="1"/>
  <c r="G141" i="9"/>
  <c r="H56" i="9"/>
  <c r="L56" i="9" s="1"/>
  <c r="N56" i="9" s="1"/>
  <c r="H138" i="9"/>
  <c r="L138" i="9" s="1"/>
  <c r="G138" i="9"/>
  <c r="G137" i="9"/>
  <c r="H137" i="9"/>
  <c r="L137" i="9" s="1"/>
  <c r="H139" i="9"/>
  <c r="L139" i="9" s="1"/>
  <c r="G139" i="9"/>
  <c r="G136" i="9"/>
  <c r="I143" i="9"/>
  <c r="H136" i="9"/>
  <c r="H140" i="9"/>
  <c r="L140" i="9" s="1"/>
  <c r="G140" i="9"/>
  <c r="G142" i="9"/>
  <c r="H142" i="9"/>
  <c r="L142" i="9" s="1"/>
  <c r="G57" i="9"/>
  <c r="H58" i="9"/>
  <c r="H54" i="9"/>
  <c r="G97" i="9"/>
  <c r="H59" i="9"/>
  <c r="G55" i="9"/>
  <c r="H96" i="9"/>
  <c r="L96" i="9" s="1"/>
  <c r="M96" i="9" s="1"/>
  <c r="L97" i="9"/>
  <c r="M97" i="9" s="1"/>
  <c r="G53" i="9"/>
  <c r="N55" i="9"/>
  <c r="M55" i="9"/>
  <c r="M137" i="9" l="1"/>
  <c r="N137" i="9"/>
  <c r="G143" i="9"/>
  <c r="N140" i="9"/>
  <c r="M140" i="9"/>
  <c r="N141" i="9"/>
  <c r="M141" i="9"/>
  <c r="N142" i="9"/>
  <c r="M142" i="9"/>
  <c r="L136" i="9"/>
  <c r="H143" i="9"/>
  <c r="M139" i="9"/>
  <c r="N139" i="9"/>
  <c r="N138" i="9"/>
  <c r="M138" i="9"/>
  <c r="D162" i="9"/>
  <c r="K147" i="9"/>
  <c r="H60" i="9"/>
  <c r="G60" i="9"/>
  <c r="M56" i="9"/>
  <c r="O56" i="9" s="1"/>
  <c r="N96" i="9"/>
  <c r="O96" i="9" s="1"/>
  <c r="N97" i="9"/>
  <c r="O97" i="9" s="1"/>
  <c r="O55" i="9"/>
  <c r="O138" i="9" l="1"/>
  <c r="O142" i="9"/>
  <c r="O140" i="9"/>
  <c r="O137" i="9"/>
  <c r="O141" i="9"/>
  <c r="O139" i="9"/>
  <c r="C150" i="9"/>
  <c r="D150" i="9" s="1"/>
  <c r="C151" i="9"/>
  <c r="D151" i="9" s="1"/>
  <c r="M136" i="9"/>
  <c r="M143" i="9" s="1"/>
  <c r="N136" i="9"/>
  <c r="N143" i="9" s="1"/>
  <c r="L143" i="9"/>
  <c r="C148" i="9"/>
  <c r="D148" i="9" s="1"/>
  <c r="C147" i="9"/>
  <c r="D147" i="9" s="1"/>
  <c r="C65" i="9"/>
  <c r="D65" i="9" s="1"/>
  <c r="C64" i="9"/>
  <c r="D64" i="9" s="1"/>
  <c r="F19" i="22"/>
  <c r="C19" i="22"/>
  <c r="G18" i="22"/>
  <c r="H18" i="22" s="1"/>
  <c r="D18" i="22"/>
  <c r="G17" i="22"/>
  <c r="D17" i="22"/>
  <c r="H16" i="22"/>
  <c r="G16" i="22"/>
  <c r="D16" i="22"/>
  <c r="G15" i="22"/>
  <c r="D15" i="22"/>
  <c r="F9" i="22"/>
  <c r="C9" i="22"/>
  <c r="G8" i="22"/>
  <c r="D8" i="22"/>
  <c r="G7" i="22"/>
  <c r="D7" i="22"/>
  <c r="G6" i="22"/>
  <c r="D6" i="22"/>
  <c r="J25" i="9"/>
  <c r="J111" i="9"/>
  <c r="J112" i="9"/>
  <c r="J113" i="9"/>
  <c r="J114" i="9"/>
  <c r="J115" i="9"/>
  <c r="J116" i="9"/>
  <c r="J110" i="9"/>
  <c r="J70" i="9"/>
  <c r="J71" i="9"/>
  <c r="J72" i="9"/>
  <c r="J73" i="9"/>
  <c r="J74" i="9"/>
  <c r="J75" i="9"/>
  <c r="J69" i="9"/>
  <c r="D116" i="9"/>
  <c r="K116" i="9" s="1"/>
  <c r="D115" i="9"/>
  <c r="K115" i="9" s="1"/>
  <c r="D114" i="9"/>
  <c r="K114" i="9" s="1"/>
  <c r="D113" i="9"/>
  <c r="K113" i="9" s="1"/>
  <c r="D112" i="9"/>
  <c r="K112" i="9" s="1"/>
  <c r="D111" i="9"/>
  <c r="K111" i="9" s="1"/>
  <c r="D110" i="9"/>
  <c r="K110" i="9" s="1"/>
  <c r="B109" i="9"/>
  <c r="J108" i="9"/>
  <c r="D107" i="9"/>
  <c r="K108" i="9" s="1"/>
  <c r="F95" i="9"/>
  <c r="I95" i="9" s="1"/>
  <c r="G95" i="9" s="1"/>
  <c r="F98" i="9"/>
  <c r="I98" i="9" s="1"/>
  <c r="F99" i="9"/>
  <c r="I99" i="9" s="1"/>
  <c r="F100" i="9"/>
  <c r="I100" i="9" s="1"/>
  <c r="F10" i="9"/>
  <c r="F11" i="9"/>
  <c r="F12" i="9"/>
  <c r="F13" i="9"/>
  <c r="F14" i="9"/>
  <c r="F15" i="9"/>
  <c r="D75" i="9"/>
  <c r="K75" i="9" s="1"/>
  <c r="D74" i="9"/>
  <c r="K74" i="9" s="1"/>
  <c r="D73" i="9"/>
  <c r="K73" i="9" s="1"/>
  <c r="D72" i="9"/>
  <c r="K72" i="9" s="1"/>
  <c r="D71" i="9"/>
  <c r="K71" i="9" s="1"/>
  <c r="D70" i="9"/>
  <c r="K70" i="9" s="1"/>
  <c r="D69" i="9"/>
  <c r="K69" i="9" s="1"/>
  <c r="B68" i="9"/>
  <c r="J67" i="9"/>
  <c r="D66" i="9"/>
  <c r="K67" i="9" s="1"/>
  <c r="H15" i="22" l="1"/>
  <c r="O136" i="9"/>
  <c r="O143" i="9" s="1"/>
  <c r="K148" i="9" s="1"/>
  <c r="K151" i="9"/>
  <c r="D163" i="9"/>
  <c r="D164" i="9" s="1"/>
  <c r="D165" i="9"/>
  <c r="D159" i="9"/>
  <c r="K149" i="9"/>
  <c r="H98" i="9"/>
  <c r="G98" i="9"/>
  <c r="H100" i="9"/>
  <c r="G100" i="9"/>
  <c r="H99" i="9"/>
  <c r="G99" i="9"/>
  <c r="I10" i="9"/>
  <c r="G10" i="9" s="1"/>
  <c r="F94" i="9"/>
  <c r="I94" i="9" s="1"/>
  <c r="G19" i="22"/>
  <c r="H17" i="22"/>
  <c r="D19" i="22"/>
  <c r="H8" i="22"/>
  <c r="H6" i="22"/>
  <c r="D9" i="22"/>
  <c r="H5" i="22"/>
  <c r="H7" i="22"/>
  <c r="G9" i="22"/>
  <c r="H95" i="9"/>
  <c r="K66" i="9"/>
  <c r="L151" i="9" l="1"/>
  <c r="K159" i="9"/>
  <c r="H94" i="9"/>
  <c r="H101" i="9" s="1"/>
  <c r="G94" i="9"/>
  <c r="G101" i="9" s="1"/>
  <c r="C105" i="9" s="1"/>
  <c r="I101" i="9"/>
  <c r="D120" i="9" s="1"/>
  <c r="H19" i="22"/>
  <c r="H9" i="22"/>
  <c r="D166" i="9" l="1"/>
  <c r="D168" i="9" s="1"/>
  <c r="K165" i="9"/>
  <c r="K163" i="9"/>
  <c r="K105" i="9"/>
  <c r="C106" i="9"/>
  <c r="D106" i="9" s="1"/>
  <c r="D105" i="9"/>
  <c r="D108" i="9"/>
  <c r="D109" i="9"/>
  <c r="N167" i="9" l="1"/>
  <c r="K164" i="9"/>
  <c r="K107" i="9"/>
  <c r="D117" i="9"/>
  <c r="K109" i="9"/>
  <c r="L109" i="9" l="1"/>
  <c r="J23" i="9"/>
  <c r="D22" i="9"/>
  <c r="K23" i="9" s="1"/>
  <c r="J28" i="9"/>
  <c r="J29" i="9"/>
  <c r="J30" i="9"/>
  <c r="J31" i="9"/>
  <c r="K12" i="9" l="1"/>
  <c r="K13" i="9"/>
  <c r="I12" i="9"/>
  <c r="I13" i="9"/>
  <c r="I15" i="9"/>
  <c r="I14" i="9"/>
  <c r="H10" i="9"/>
  <c r="K11" i="9"/>
  <c r="I11" i="9"/>
  <c r="I9" i="9"/>
  <c r="G9" i="9" s="1"/>
  <c r="H14" i="9" l="1"/>
  <c r="L14" i="9" s="1"/>
  <c r="M14" i="9" s="1"/>
  <c r="G14" i="9"/>
  <c r="H15" i="9"/>
  <c r="L15" i="9" s="1"/>
  <c r="M15" i="9" s="1"/>
  <c r="G15" i="9"/>
  <c r="H13" i="9"/>
  <c r="L13" i="9" s="1"/>
  <c r="G13" i="9"/>
  <c r="H12" i="9"/>
  <c r="L12" i="9" s="1"/>
  <c r="N12" i="9" s="1"/>
  <c r="G12" i="9"/>
  <c r="H11" i="9"/>
  <c r="L11" i="9" s="1"/>
  <c r="N11" i="9" s="1"/>
  <c r="G11" i="9"/>
  <c r="N15" i="9"/>
  <c r="K59" i="9"/>
  <c r="K100" i="9"/>
  <c r="L100" i="9" s="1"/>
  <c r="K58" i="9"/>
  <c r="L58" i="9" s="1"/>
  <c r="N58" i="9" s="1"/>
  <c r="K99" i="9"/>
  <c r="L99" i="9" s="1"/>
  <c r="K57" i="9"/>
  <c r="L57" i="9" s="1"/>
  <c r="K98" i="9"/>
  <c r="L98" i="9" s="1"/>
  <c r="K54" i="9"/>
  <c r="K95" i="9"/>
  <c r="L95" i="9" s="1"/>
  <c r="K53" i="9"/>
  <c r="K94" i="9"/>
  <c r="L94" i="9" s="1"/>
  <c r="H9" i="9"/>
  <c r="K10" i="9"/>
  <c r="L10" i="9" s="1"/>
  <c r="G16" i="9" l="1"/>
  <c r="C20" i="9" s="1"/>
  <c r="N13" i="9"/>
  <c r="M13" i="9"/>
  <c r="N14" i="9"/>
  <c r="O14" i="9" s="1"/>
  <c r="O15" i="9"/>
  <c r="M12" i="9"/>
  <c r="O12" i="9" s="1"/>
  <c r="M11" i="9"/>
  <c r="O11" i="9" s="1"/>
  <c r="N10" i="9"/>
  <c r="M10" i="9"/>
  <c r="L54" i="9"/>
  <c r="M98" i="9"/>
  <c r="N98" i="9"/>
  <c r="N100" i="9"/>
  <c r="M100" i="9"/>
  <c r="L59" i="9"/>
  <c r="M59" i="9" s="1"/>
  <c r="N95" i="9"/>
  <c r="M95" i="9"/>
  <c r="M99" i="9"/>
  <c r="N99" i="9"/>
  <c r="L101" i="9"/>
  <c r="M94" i="9"/>
  <c r="N94" i="9"/>
  <c r="M58" i="9"/>
  <c r="O58" i="9" s="1"/>
  <c r="I60" i="9"/>
  <c r="D79" i="9" s="1"/>
  <c r="N57" i="9"/>
  <c r="M57" i="9"/>
  <c r="L53" i="9"/>
  <c r="D25" i="9"/>
  <c r="D123" i="9" l="1"/>
  <c r="D121" i="9"/>
  <c r="D122" i="9" s="1"/>
  <c r="C21" i="9"/>
  <c r="O13" i="9"/>
  <c r="O10" i="9"/>
  <c r="N59" i="9"/>
  <c r="O59" i="9" s="1"/>
  <c r="N54" i="9"/>
  <c r="L60" i="9"/>
  <c r="M54" i="9"/>
  <c r="O98" i="9"/>
  <c r="O99" i="9"/>
  <c r="O95" i="9"/>
  <c r="N101" i="9"/>
  <c r="M101" i="9"/>
  <c r="O100" i="9"/>
  <c r="O94" i="9"/>
  <c r="K64" i="9"/>
  <c r="D67" i="9"/>
  <c r="D68" i="9"/>
  <c r="O57" i="9"/>
  <c r="N53" i="9"/>
  <c r="M53" i="9"/>
  <c r="D29" i="9"/>
  <c r="K29" i="9" s="1"/>
  <c r="D30" i="9"/>
  <c r="K30" i="9" s="1"/>
  <c r="D31" i="9"/>
  <c r="K31" i="9" s="1"/>
  <c r="D28" i="9"/>
  <c r="K28" i="9" s="1"/>
  <c r="D82" i="9" l="1"/>
  <c r="D80" i="9"/>
  <c r="D81" i="9" s="1"/>
  <c r="M60" i="9"/>
  <c r="O54" i="9"/>
  <c r="N60" i="9"/>
  <c r="O101" i="9"/>
  <c r="K106" i="9" s="1"/>
  <c r="K68" i="9"/>
  <c r="L68" i="9" s="1"/>
  <c r="D76" i="9"/>
  <c r="O53" i="9"/>
  <c r="K117" i="9" l="1"/>
  <c r="D124" i="9" s="1"/>
  <c r="D126" i="9" s="1"/>
  <c r="O60" i="9"/>
  <c r="K65" i="9" s="1"/>
  <c r="K76" i="9" l="1"/>
  <c r="D83" i="9" s="1"/>
  <c r="D85" i="9" s="1"/>
  <c r="K123" i="9"/>
  <c r="N125" i="9"/>
  <c r="K122" i="9"/>
  <c r="K121" i="9"/>
  <c r="K80" i="9" l="1"/>
  <c r="N84" i="9"/>
  <c r="K81" i="9"/>
  <c r="D26" i="9"/>
  <c r="K26" i="9" s="1"/>
  <c r="J26" i="9"/>
  <c r="D27" i="9"/>
  <c r="K27" i="9" s="1"/>
  <c r="J27" i="9"/>
  <c r="B24" i="9"/>
  <c r="K82" i="9" l="1"/>
  <c r="K25" i="9"/>
  <c r="H16" i="9" l="1"/>
  <c r="C23" i="9" s="1"/>
  <c r="I16" i="9"/>
  <c r="D35" i="9" s="1"/>
  <c r="K20" i="9" l="1"/>
  <c r="D20" i="9"/>
  <c r="D23" i="9"/>
  <c r="C24" i="9"/>
  <c r="D24" i="9" s="1"/>
  <c r="D21" i="9"/>
  <c r="K24" i="9" l="1"/>
  <c r="K22" i="9"/>
  <c r="D32" i="9"/>
  <c r="L24" i="9" l="1"/>
  <c r="K9" i="9"/>
  <c r="L9" i="9" s="1"/>
  <c r="N9" i="9" l="1"/>
  <c r="N16" i="9" s="1"/>
  <c r="M9" i="9"/>
  <c r="L16" i="9"/>
  <c r="D38" i="9" l="1"/>
  <c r="D36" i="9"/>
  <c r="D37" i="9" s="1"/>
  <c r="O9" i="9"/>
  <c r="O16" i="9" s="1"/>
  <c r="M16" i="9"/>
  <c r="K21" i="9" l="1"/>
  <c r="K32" i="9" l="1"/>
  <c r="K37" i="9" s="1"/>
  <c r="D39" i="9" l="1"/>
  <c r="D41" i="9" s="1"/>
  <c r="N41" i="9" l="1"/>
  <c r="K38" i="9"/>
  <c r="K39" i="9" s="1"/>
</calcChain>
</file>

<file path=xl/sharedStrings.xml><?xml version="1.0" encoding="utf-8"?>
<sst xmlns="http://schemas.openxmlformats.org/spreadsheetml/2006/main" count="3714" uniqueCount="2336">
  <si>
    <t>LLS Number:</t>
  </si>
  <si>
    <t>Fiscal Analysis of:</t>
  </si>
  <si>
    <t>Personnel</t>
  </si>
  <si>
    <t>Medicare</t>
  </si>
  <si>
    <t>Total</t>
  </si>
  <si>
    <t>FTE</t>
  </si>
  <si>
    <t>Monthly</t>
  </si>
  <si>
    <t>Pay</t>
  </si>
  <si>
    <t>Total FTE</t>
  </si>
  <si>
    <t>Item</t>
  </si>
  <si>
    <t>Unit Cost</t>
  </si>
  <si>
    <t>Units</t>
  </si>
  <si>
    <t>Cost</t>
  </si>
  <si>
    <t>Telephone</t>
  </si>
  <si>
    <t>Furniture</t>
  </si>
  <si>
    <t>Computer Programming</t>
  </si>
  <si>
    <t>Position Title</t>
  </si>
  <si>
    <t>2WD Travel Mileage</t>
  </si>
  <si>
    <t>4WD Travel Mileage</t>
  </si>
  <si>
    <t>Legal Services</t>
  </si>
  <si>
    <t>Computers and Software</t>
  </si>
  <si>
    <t>Employee Insurance</t>
  </si>
  <si>
    <t>Indirect Costs</t>
  </si>
  <si>
    <t>Leased Space</t>
  </si>
  <si>
    <t>Personal Services</t>
  </si>
  <si>
    <t>Short term disability</t>
  </si>
  <si>
    <t>Supplies</t>
  </si>
  <si>
    <t>Class Title</t>
  </si>
  <si>
    <t>Class Code</t>
  </si>
  <si>
    <t>OCC Group</t>
  </si>
  <si>
    <t>Pay Grade</t>
  </si>
  <si>
    <t>Range Minimum  Q1</t>
  </si>
  <si>
    <t>Minimum Q2</t>
  </si>
  <si>
    <t>Range Midpoint Minimum Q3</t>
  </si>
  <si>
    <t>Minimum Q4</t>
  </si>
  <si>
    <t>Range Maximum</t>
  </si>
  <si>
    <t>Salary Lid</t>
  </si>
  <si>
    <t>Pay Differential Code</t>
  </si>
  <si>
    <t>ACCOUNTANT I</t>
  </si>
  <si>
    <t>H8A1</t>
  </si>
  <si>
    <t>H</t>
  </si>
  <si>
    <t>H33</t>
  </si>
  <si>
    <t>ACCOUNTANT II</t>
  </si>
  <si>
    <t>H8A2</t>
  </si>
  <si>
    <t>H37</t>
  </si>
  <si>
    <t>ACCOUNTANT III</t>
  </si>
  <si>
    <t>H8A3</t>
  </si>
  <si>
    <t>ACCOUNTANT IV</t>
  </si>
  <si>
    <t>H8A4</t>
  </si>
  <si>
    <t>ACCOUNTING TECHNICIAN I</t>
  </si>
  <si>
    <t>H8B1</t>
  </si>
  <si>
    <t>H17</t>
  </si>
  <si>
    <t>ACCOUNTING TECHNICIAN II</t>
  </si>
  <si>
    <t>H8B2</t>
  </si>
  <si>
    <t>H21</t>
  </si>
  <si>
    <t>ACCOUNTING TECHNICIAN III</t>
  </si>
  <si>
    <t>H8B3</t>
  </si>
  <si>
    <t>H27</t>
  </si>
  <si>
    <t>ACCOUNTING TECHNICIAN IV</t>
  </si>
  <si>
    <t>H8B4</t>
  </si>
  <si>
    <t>H35</t>
  </si>
  <si>
    <t>ACTUARY I</t>
  </si>
  <si>
    <t>I1A1</t>
  </si>
  <si>
    <t>I</t>
  </si>
  <si>
    <t>ACTUARY II</t>
  </si>
  <si>
    <t>I1A2</t>
  </si>
  <si>
    <t>ACTUARY III</t>
  </si>
  <si>
    <t>I1A3</t>
  </si>
  <si>
    <t>ACTUARY IV</t>
  </si>
  <si>
    <t>I1A4</t>
  </si>
  <si>
    <t>ADMIN ASSISTANT I</t>
  </si>
  <si>
    <t>G3A2</t>
  </si>
  <si>
    <t>G</t>
  </si>
  <si>
    <t>ADMIN ASSISTANT II</t>
  </si>
  <si>
    <t>G3A3</t>
  </si>
  <si>
    <t>ADMIN ASSISTANT III</t>
  </si>
  <si>
    <t>G3A4</t>
  </si>
  <si>
    <t>ADMIN ASSISTANT INT</t>
  </si>
  <si>
    <t>G3A1</t>
  </si>
  <si>
    <t>G22</t>
  </si>
  <si>
    <t>ADMIN LAW JUDGE I</t>
  </si>
  <si>
    <t>H5L1</t>
  </si>
  <si>
    <t>ADMIN LAW JUDGE II</t>
  </si>
  <si>
    <t>H5L2</t>
  </si>
  <si>
    <t>ADMIN LAW JUDGE III</t>
  </si>
  <si>
    <t>H5L3</t>
  </si>
  <si>
    <t>AIR ENVIRON SYS TECH I</t>
  </si>
  <si>
    <t>I5A1</t>
  </si>
  <si>
    <t>AIR ENVIRON SYS TECH II</t>
  </si>
  <si>
    <t>I5A2</t>
  </si>
  <si>
    <t>AIR TRAFFIC CONTRL I</t>
  </si>
  <si>
    <t>H4N1</t>
  </si>
  <si>
    <t>AIR TRAFFIC CONTRL II</t>
  </si>
  <si>
    <t>H4N2</t>
  </si>
  <si>
    <t>AIR TRAFFIC CONTRL III</t>
  </si>
  <si>
    <t>H4N3</t>
  </si>
  <si>
    <t>AIRCRAFT PILOT</t>
  </si>
  <si>
    <t>H4O1</t>
  </si>
  <si>
    <t>ANG PATROL OFFICER I</t>
  </si>
  <si>
    <t>A9A1</t>
  </si>
  <si>
    <t>A</t>
  </si>
  <si>
    <t>A12</t>
  </si>
  <si>
    <t>ANG PATROL OFFICER II</t>
  </si>
  <si>
    <t>A9A2</t>
  </si>
  <si>
    <t>A16</t>
  </si>
  <si>
    <t>ANG PATROL OFFICER III</t>
  </si>
  <si>
    <t>A9A3</t>
  </si>
  <si>
    <t>ANIMAL CARE I</t>
  </si>
  <si>
    <t>C9A1</t>
  </si>
  <si>
    <t>C</t>
  </si>
  <si>
    <t>C24</t>
  </si>
  <si>
    <t>ANIMAL CARE II</t>
  </si>
  <si>
    <t>C9A2</t>
  </si>
  <si>
    <t>C30</t>
  </si>
  <si>
    <t>ANIMAL CARE III</t>
  </si>
  <si>
    <t>C9A3</t>
  </si>
  <si>
    <t>H2A2</t>
  </si>
  <si>
    <t>H2A3</t>
  </si>
  <si>
    <t>H2A4</t>
  </si>
  <si>
    <t>H2A1</t>
  </si>
  <si>
    <t>ARCHITECT I</t>
  </si>
  <si>
    <t>I2A3</t>
  </si>
  <si>
    <t>ARCHITECT II</t>
  </si>
  <si>
    <t>I2A4</t>
  </si>
  <si>
    <t>ARCHITECT III</t>
  </si>
  <si>
    <t>I2A5</t>
  </si>
  <si>
    <t>ARCHIVIST I</t>
  </si>
  <si>
    <t>H6H1</t>
  </si>
  <si>
    <t>H26</t>
  </si>
  <si>
    <t>ARCHIVIST II</t>
  </si>
  <si>
    <t>H6H2</t>
  </si>
  <si>
    <t>H31</t>
  </si>
  <si>
    <t>ARTS PROFESSIONAL I</t>
  </si>
  <si>
    <t>H3U3</t>
  </si>
  <si>
    <t>H25</t>
  </si>
  <si>
    <t>ARTS PROFESSIONAL II</t>
  </si>
  <si>
    <t>H3U4</t>
  </si>
  <si>
    <t>H29</t>
  </si>
  <si>
    <t>ARTS PROFESSIONAL III</t>
  </si>
  <si>
    <t>H3U5</t>
  </si>
  <si>
    <t>ARTS PROFESSIONAL IV</t>
  </si>
  <si>
    <t>H3U6</t>
  </si>
  <si>
    <t>ARTS TECHNICIAN I</t>
  </si>
  <si>
    <t>H3U1</t>
  </si>
  <si>
    <t>H11</t>
  </si>
  <si>
    <t>ARTS TECHNICIAN II</t>
  </si>
  <si>
    <t>H3U2</t>
  </si>
  <si>
    <t>AUDIT INTERN</t>
  </si>
  <si>
    <t>H8D1</t>
  </si>
  <si>
    <t>AUDITOR I</t>
  </si>
  <si>
    <t>H8D2</t>
  </si>
  <si>
    <t>H32</t>
  </si>
  <si>
    <t>AUDITOR II</t>
  </si>
  <si>
    <t>H8D3</t>
  </si>
  <si>
    <t>AUDITOR III</t>
  </si>
  <si>
    <t>H8D4</t>
  </si>
  <si>
    <t>AUDITOR IV</t>
  </si>
  <si>
    <t>H8D5</t>
  </si>
  <si>
    <t>AUDITOR V</t>
  </si>
  <si>
    <t>H8D6</t>
  </si>
  <si>
    <t>BARBER/COSMETOLOGIST</t>
  </si>
  <si>
    <t>D8A1</t>
  </si>
  <si>
    <t>D</t>
  </si>
  <si>
    <t>BUDGET &amp; POLICY ANLST III</t>
  </si>
  <si>
    <t>H8E3</t>
  </si>
  <si>
    <t>BUDGET &amp; POLICY ANLST IV</t>
  </si>
  <si>
    <t>H8E4</t>
  </si>
  <si>
    <t>BUDGET &amp; POLICY ANLST V</t>
  </si>
  <si>
    <t>H8E5</t>
  </si>
  <si>
    <t>BUDGET ANALYST I</t>
  </si>
  <si>
    <t>H8E1</t>
  </si>
  <si>
    <t>H36</t>
  </si>
  <si>
    <t>BUDGET ANALYST II</t>
  </si>
  <si>
    <t>H8E2</t>
  </si>
  <si>
    <t>CHAPLAIN I</t>
  </si>
  <si>
    <t>H6I1</t>
  </si>
  <si>
    <t>CHAPLAIN II</t>
  </si>
  <si>
    <t>H6I2</t>
  </si>
  <si>
    <t>CHILD CARE AIDE</t>
  </si>
  <si>
    <t>H7C1</t>
  </si>
  <si>
    <t>H05</t>
  </si>
  <si>
    <t>CIVIL ENG PROJ MANAGER I</t>
  </si>
  <si>
    <t>I5C1</t>
  </si>
  <si>
    <t>CIVIL ENG PROJ MANAGER II</t>
  </si>
  <si>
    <t>I5C2</t>
  </si>
  <si>
    <t>CLIENT CARE AIDE I</t>
  </si>
  <si>
    <t>C6P1</t>
  </si>
  <si>
    <t>C14</t>
  </si>
  <si>
    <t>CLIENT CARE AIDE II</t>
  </si>
  <si>
    <t>C6P2</t>
  </si>
  <si>
    <t>C20</t>
  </si>
  <si>
    <t>CLIN BEHAV SPEC II</t>
  </si>
  <si>
    <t>C4J2</t>
  </si>
  <si>
    <t>CLIN BEHAV SPEC III</t>
  </si>
  <si>
    <t>C4J3</t>
  </si>
  <si>
    <t>CLINICAL TEAM LEADER</t>
  </si>
  <si>
    <t>C7A1</t>
  </si>
  <si>
    <t>CLINICAL THERAPIST I</t>
  </si>
  <si>
    <t>C5J1</t>
  </si>
  <si>
    <t>C33</t>
  </si>
  <si>
    <t>CLINICAL THERAPIST II</t>
  </si>
  <si>
    <t>C5J2</t>
  </si>
  <si>
    <t>CLINICAL THERAPIST III</t>
  </si>
  <si>
    <t>C5J3</t>
  </si>
  <si>
    <t>CLINICAL THERAPIST IV</t>
  </si>
  <si>
    <t>C5J4</t>
  </si>
  <si>
    <t>CLINICAL THERAPIST V</t>
  </si>
  <si>
    <t>C5J5</t>
  </si>
  <si>
    <t>G4A1</t>
  </si>
  <si>
    <t>G4A2</t>
  </si>
  <si>
    <t>COLLECTIONS REP III</t>
  </si>
  <si>
    <t>G4A3</t>
  </si>
  <si>
    <t>COMM PAROLE MGR</t>
  </si>
  <si>
    <t>A3C4</t>
  </si>
  <si>
    <t>COMM PAROLE SUPV</t>
  </si>
  <si>
    <t>A3C3</t>
  </si>
  <si>
    <t>COMM PAROLE TEAM LDR</t>
  </si>
  <si>
    <t>A3C2</t>
  </si>
  <si>
    <t>COMMUNITY PAROLE OFF</t>
  </si>
  <si>
    <t>A3C1</t>
  </si>
  <si>
    <t>COMMUNITY WORKER I</t>
  </si>
  <si>
    <t>C7B1</t>
  </si>
  <si>
    <t>C17</t>
  </si>
  <si>
    <t>COMMUNITY WORKER II</t>
  </si>
  <si>
    <t>C7B2</t>
  </si>
  <si>
    <t>C23</t>
  </si>
  <si>
    <t>COMP INSURANCE INTERN</t>
  </si>
  <si>
    <t>H6J1</t>
  </si>
  <si>
    <t>COMP INSURANCE SPEC I</t>
  </si>
  <si>
    <t>H6J2</t>
  </si>
  <si>
    <t>COMP INSURANCE SPEC II</t>
  </si>
  <si>
    <t>H6J3</t>
  </si>
  <si>
    <t>COMP INSURANCE SPEC III</t>
  </si>
  <si>
    <t>H6J4</t>
  </si>
  <si>
    <t>COMP INSURANCE SPEC IV</t>
  </si>
  <si>
    <t>H6J5</t>
  </si>
  <si>
    <t>COMP INSURANCE SPEC V</t>
  </si>
  <si>
    <t>H6J6</t>
  </si>
  <si>
    <t>COMP INSURANCE SPEC VI</t>
  </si>
  <si>
    <t>H6J7</t>
  </si>
  <si>
    <t>COMPL INVESTIGATOR I</t>
  </si>
  <si>
    <t>H6K2</t>
  </si>
  <si>
    <t>COMPL INVESTIGATOR II</t>
  </si>
  <si>
    <t>H6K3</t>
  </si>
  <si>
    <t>COMPL INVESTIGATOR III</t>
  </si>
  <si>
    <t>H6K4</t>
  </si>
  <si>
    <t>COMPL INVESTIGATOR INT</t>
  </si>
  <si>
    <t>H6K1</t>
  </si>
  <si>
    <t>COMPUTER OPER SUPV I</t>
  </si>
  <si>
    <t>G2A4</t>
  </si>
  <si>
    <t>COMPUTER OPER SUPV II</t>
  </si>
  <si>
    <t>G2A5</t>
  </si>
  <si>
    <t>COMPUTER OPERATIONS MGR</t>
  </si>
  <si>
    <t>H2B1</t>
  </si>
  <si>
    <t>COMPUTER OPERATOR I</t>
  </si>
  <si>
    <t>G2A2</t>
  </si>
  <si>
    <t>COMPUTER OPERATOR II</t>
  </si>
  <si>
    <t>G2A3</t>
  </si>
  <si>
    <t>COMPUTER OPERATOR INTERN</t>
  </si>
  <si>
    <t>G2A1</t>
  </si>
  <si>
    <t>COMPUTER PROD COORD I</t>
  </si>
  <si>
    <t>G2B2</t>
  </si>
  <si>
    <t>COMPUTER PROD COORD INT</t>
  </si>
  <si>
    <t>G2B1</t>
  </si>
  <si>
    <t>G24</t>
  </si>
  <si>
    <t>CONTROLLER I</t>
  </si>
  <si>
    <t>H8C1</t>
  </si>
  <si>
    <t>CONTROLLER II</t>
  </si>
  <si>
    <t>H8C2</t>
  </si>
  <si>
    <t>CONTROLLER III</t>
  </si>
  <si>
    <t>H8C3</t>
  </si>
  <si>
    <t>CORR OR YTH SEC OFF IV</t>
  </si>
  <si>
    <t>A1D6</t>
  </si>
  <si>
    <t>CORR OR YTH SEC OFF V</t>
  </si>
  <si>
    <t>A1D7</t>
  </si>
  <si>
    <t>A1K1</t>
  </si>
  <si>
    <t>A1K2</t>
  </si>
  <si>
    <t>A1K3</t>
  </si>
  <si>
    <t>CORR SUPP TRADES SUPV I</t>
  </si>
  <si>
    <t>A1L1</t>
  </si>
  <si>
    <t>CORR SUPP TRADES SUPV II</t>
  </si>
  <si>
    <t>A1L2</t>
  </si>
  <si>
    <t>CORR SUPP TRADES SUPV III</t>
  </si>
  <si>
    <t>A1L3</t>
  </si>
  <si>
    <t>CORR SUPP TRADES SUPV IV</t>
  </si>
  <si>
    <t>A1L4</t>
  </si>
  <si>
    <t>CORR/YTH/CLIN SEC INTERN</t>
  </si>
  <si>
    <t>A1D1</t>
  </si>
  <si>
    <t>A13</t>
  </si>
  <si>
    <t>CORR/YTH/CLIN SEC OFF I</t>
  </si>
  <si>
    <t>A1D2</t>
  </si>
  <si>
    <t>CORR/YTH/CLIN SEC OFF II</t>
  </si>
  <si>
    <t>A1D3</t>
  </si>
  <si>
    <t>A1D4</t>
  </si>
  <si>
    <t>CORR/YTH/CLN SEC SUPV III</t>
  </si>
  <si>
    <t>A1D5</t>
  </si>
  <si>
    <t>CORRECTIONS CASE MGR I</t>
  </si>
  <si>
    <t>A1A1</t>
  </si>
  <si>
    <t>CORRECTIONS CASE MGR II</t>
  </si>
  <si>
    <t>A1A2</t>
  </si>
  <si>
    <t>CORRECTIONS CASE MGR III</t>
  </si>
  <si>
    <t>A1A3</t>
  </si>
  <si>
    <t>CORRECTL INDUS SUPV I</t>
  </si>
  <si>
    <t>D9A1</t>
  </si>
  <si>
    <t>CORRECTL INDUS SUPV II</t>
  </si>
  <si>
    <t>D9A2</t>
  </si>
  <si>
    <t>CORRECTL INDUS SUPV III</t>
  </si>
  <si>
    <t>D9A3</t>
  </si>
  <si>
    <t>CORRL ACCOUNT SALES REP</t>
  </si>
  <si>
    <t>H6L1</t>
  </si>
  <si>
    <t>CRIMINAL INVESTIGATOR I</t>
  </si>
  <si>
    <t>A2A2</t>
  </si>
  <si>
    <t>CRIMINAL INVESTIGATOR II</t>
  </si>
  <si>
    <t>A2A3</t>
  </si>
  <si>
    <t>CRIMINAL INVESTIGATOR III</t>
  </si>
  <si>
    <t>A2A4</t>
  </si>
  <si>
    <t>CRIMINAL INVESTIGATOR INT</t>
  </si>
  <si>
    <t>A2A1</t>
  </si>
  <si>
    <t>CRIMINAL INVESTIGATOR IV</t>
  </si>
  <si>
    <t>A2A5</t>
  </si>
  <si>
    <t>CUST SUPPORT COORD I</t>
  </si>
  <si>
    <t>G2C2</t>
  </si>
  <si>
    <t>CUST SUPPORT COORD II</t>
  </si>
  <si>
    <t>G2C3</t>
  </si>
  <si>
    <t>CUST SUPPORT COORD III</t>
  </si>
  <si>
    <t>G2C4</t>
  </si>
  <si>
    <t>CUST SUPPORT INTERN</t>
  </si>
  <si>
    <t>G2C1</t>
  </si>
  <si>
    <t>D8B1</t>
  </si>
  <si>
    <t>D19</t>
  </si>
  <si>
    <t>D8B2</t>
  </si>
  <si>
    <t>D8B3</t>
  </si>
  <si>
    <t>D8B4</t>
  </si>
  <si>
    <t>DATA ENTRY INTERN</t>
  </si>
  <si>
    <t>G2D1</t>
  </si>
  <si>
    <t>DATA ENTRY OPERATOR I</t>
  </si>
  <si>
    <t>G2D2</t>
  </si>
  <si>
    <t>DATA ENTRY OPERATOR II</t>
  </si>
  <si>
    <t>G2D3</t>
  </si>
  <si>
    <t>DATA SPECIALIST</t>
  </si>
  <si>
    <t>G2D4</t>
  </si>
  <si>
    <t>DATA SUPERVISOR</t>
  </si>
  <si>
    <t>G2D5</t>
  </si>
  <si>
    <t>DENTAL CARE I</t>
  </si>
  <si>
    <t>C6Q1</t>
  </si>
  <si>
    <t>DENTAL CARE II</t>
  </si>
  <si>
    <t>C6Q2</t>
  </si>
  <si>
    <t>C29</t>
  </si>
  <si>
    <t>DENTAL CARE III</t>
  </si>
  <si>
    <t>C6Q3</t>
  </si>
  <si>
    <t>DENTAL CARE IV</t>
  </si>
  <si>
    <t>C6Q4</t>
  </si>
  <si>
    <t>DENTAL CARE V</t>
  </si>
  <si>
    <t>C6Q5</t>
  </si>
  <si>
    <t>DENTIST I</t>
  </si>
  <si>
    <t>C1H1</t>
  </si>
  <si>
    <t>DENTIST II</t>
  </si>
  <si>
    <t>C1H2</t>
  </si>
  <si>
    <t>DENTIST III</t>
  </si>
  <si>
    <t>C1H3</t>
  </si>
  <si>
    <t>DESIGNER/PLANNER</t>
  </si>
  <si>
    <t>I2A2</t>
  </si>
  <si>
    <t>DIAG PROCED TECHNOL I</t>
  </si>
  <si>
    <t>C8A1</t>
  </si>
  <si>
    <t>C31</t>
  </si>
  <si>
    <t>DIAG PROCED TECHNOL II</t>
  </si>
  <si>
    <t>C8A2</t>
  </si>
  <si>
    <t>DIAG PROCED TECHNOL III</t>
  </si>
  <si>
    <t>C8A3</t>
  </si>
  <si>
    <t>DIAG PROCED TECHNOL IV</t>
  </si>
  <si>
    <t>C8A4</t>
  </si>
  <si>
    <t>DIETITIAN I</t>
  </si>
  <si>
    <t>C8B1</t>
  </si>
  <si>
    <t>DIETITIAN II</t>
  </si>
  <si>
    <t>C8B2</t>
  </si>
  <si>
    <t>DIETITIAN III</t>
  </si>
  <si>
    <t>C8B3</t>
  </si>
  <si>
    <t>DINING SERVICES I</t>
  </si>
  <si>
    <t>D8C1</t>
  </si>
  <si>
    <t>D14</t>
  </si>
  <si>
    <t>DINING SERVICES II</t>
  </si>
  <si>
    <t>D8C2</t>
  </si>
  <si>
    <t>D18</t>
  </si>
  <si>
    <t>DINING SERVICES III</t>
  </si>
  <si>
    <t>D8C3</t>
  </si>
  <si>
    <t>DINING SERVICES IV</t>
  </si>
  <si>
    <t>D8C4</t>
  </si>
  <si>
    <t>DINING SERVICES V</t>
  </si>
  <si>
    <t>D8C5</t>
  </si>
  <si>
    <t>DRIVER'S LIC EXAM I</t>
  </si>
  <si>
    <t>G4B1</t>
  </si>
  <si>
    <t>DRIVER'S LIC EXAM II</t>
  </si>
  <si>
    <t>G4B2</t>
  </si>
  <si>
    <t>DRIVER'S LIC EXAM III</t>
  </si>
  <si>
    <t>G4B3</t>
  </si>
  <si>
    <t>DRIVER'S LIC EXAM IV</t>
  </si>
  <si>
    <t>G4B4</t>
  </si>
  <si>
    <t>DRIVER'S LIC EXAM V</t>
  </si>
  <si>
    <t>G4B5</t>
  </si>
  <si>
    <t>EARLY CHILDHOOD EDUC I</t>
  </si>
  <si>
    <t>H7C2</t>
  </si>
  <si>
    <t>H09</t>
  </si>
  <si>
    <t>EARLY CHILDHOOD EDUC II</t>
  </si>
  <si>
    <t>H7C3</t>
  </si>
  <si>
    <t>H13</t>
  </si>
  <si>
    <t>ELECTRICAL TRADES I</t>
  </si>
  <si>
    <t>D6A1</t>
  </si>
  <si>
    <t>ELECTRICAL TRADES II</t>
  </si>
  <si>
    <t>D6A2</t>
  </si>
  <si>
    <t>ELECTRICAL TRADES III</t>
  </si>
  <si>
    <t>D6A3</t>
  </si>
  <si>
    <t>ELECTRONIC ENGINEER I</t>
  </si>
  <si>
    <t>I2B1</t>
  </si>
  <si>
    <t>ELECTRONIC ENGINEER II</t>
  </si>
  <si>
    <t>I2B2</t>
  </si>
  <si>
    <t>ELECTRONIC ENGINEER III</t>
  </si>
  <si>
    <t>I2B3</t>
  </si>
  <si>
    <t>ELECTRONIC ENGINEER IV</t>
  </si>
  <si>
    <t>I2B4</t>
  </si>
  <si>
    <t>ELECTRONICS SPEC I</t>
  </si>
  <si>
    <t>I5E2</t>
  </si>
  <si>
    <t>I16</t>
  </si>
  <si>
    <t>ELECTRONICS SPEC II</t>
  </si>
  <si>
    <t>I5E3</t>
  </si>
  <si>
    <t>I22</t>
  </si>
  <si>
    <t>ELECTRONICS SPEC III</t>
  </si>
  <si>
    <t>I5E4</t>
  </si>
  <si>
    <t>ELECTRONICS SPEC INTERN</t>
  </si>
  <si>
    <t>I5E1</t>
  </si>
  <si>
    <t>I10</t>
  </si>
  <si>
    <t>ELECTRONICS SPEC IV</t>
  </si>
  <si>
    <t>I5E5</t>
  </si>
  <si>
    <t>ENGINEER-IN-TRAINING I</t>
  </si>
  <si>
    <t>I2C1</t>
  </si>
  <si>
    <t>ENGINEER-IN-TRAINING II</t>
  </si>
  <si>
    <t>I2C2</t>
  </si>
  <si>
    <t>ENGINEER-IN-TRAINING III</t>
  </si>
  <si>
    <t>I2C3</t>
  </si>
  <si>
    <t>ENGR/PHYS SCI ASST I</t>
  </si>
  <si>
    <t>D9B1</t>
  </si>
  <si>
    <t>ENGR/PHYS SCI ASST II</t>
  </si>
  <si>
    <t>D9B2</t>
  </si>
  <si>
    <t>ENGR/PHYS SCI ASST III</t>
  </si>
  <si>
    <t>D9B3</t>
  </si>
  <si>
    <t>ENGR/PHYS SCI TECH I</t>
  </si>
  <si>
    <t>I5D1</t>
  </si>
  <si>
    <t>I19</t>
  </si>
  <si>
    <t>ENGR/PHYS SCI TECH II</t>
  </si>
  <si>
    <t>I5D2</t>
  </si>
  <si>
    <t>ENGR/PHYS SCI TECH III</t>
  </si>
  <si>
    <t>I5D3</t>
  </si>
  <si>
    <t>ENVIRON PROTECT INTERN</t>
  </si>
  <si>
    <t>I3A1</t>
  </si>
  <si>
    <t>I21</t>
  </si>
  <si>
    <t>ENVIRON PROTECT SPEC I</t>
  </si>
  <si>
    <t>I3A2</t>
  </si>
  <si>
    <t>ENVIRON PROTECT SPEC II</t>
  </si>
  <si>
    <t>I3A3</t>
  </si>
  <si>
    <t>ENVIRON PROTECT SPEC III</t>
  </si>
  <si>
    <t>I3A4</t>
  </si>
  <si>
    <t>ENVIRON PROTECT SPEC IV</t>
  </si>
  <si>
    <t>I3A5</t>
  </si>
  <si>
    <t>ENVIRON PROTECT SPEC V</t>
  </si>
  <si>
    <t>I3A6</t>
  </si>
  <si>
    <t>EQUIPMENT MECHANIC I</t>
  </si>
  <si>
    <t>D7A1</t>
  </si>
  <si>
    <t>EQUIPMENT MECHANIC II</t>
  </si>
  <si>
    <t>D7A2</t>
  </si>
  <si>
    <t>EQUIPMENT MECHANIC III</t>
  </si>
  <si>
    <t>D7A3</t>
  </si>
  <si>
    <t>EQUIPMENT MECHANIC IV</t>
  </si>
  <si>
    <t>D7A4</t>
  </si>
  <si>
    <t>EQUIPMENT OPERATOR I</t>
  </si>
  <si>
    <t>D7B1</t>
  </si>
  <si>
    <t>EQUIPMENT OPERATOR II</t>
  </si>
  <si>
    <t>D7B2</t>
  </si>
  <si>
    <t>EQUIPMENT OPERATOR III</t>
  </si>
  <si>
    <t>D7B3</t>
  </si>
  <si>
    <t>EQUIPMENT OPERATOR IV</t>
  </si>
  <si>
    <t>D7B4</t>
  </si>
  <si>
    <t>FIN/CREDIT EXAMINER I</t>
  </si>
  <si>
    <t>H8F2</t>
  </si>
  <si>
    <t>FIN/CREDIT EXAMINER II</t>
  </si>
  <si>
    <t>H8F3</t>
  </si>
  <si>
    <t>FIN/CREDIT EXAMINER III</t>
  </si>
  <si>
    <t>H8F4</t>
  </si>
  <si>
    <t>FIN/CREDIT EXAMINER INT</t>
  </si>
  <si>
    <t>H8F1</t>
  </si>
  <si>
    <t>FIN/CREDIT EXAMINER IV</t>
  </si>
  <si>
    <t>H8F5</t>
  </si>
  <si>
    <t>FIN/CREDIT EXAMINER V</t>
  </si>
  <si>
    <t>H8F6</t>
  </si>
  <si>
    <t>FINGERPRINT EXAMIN INT</t>
  </si>
  <si>
    <t>H4P1</t>
  </si>
  <si>
    <t>H28</t>
  </si>
  <si>
    <t>FINGERPRINT EXAMINER I</t>
  </si>
  <si>
    <t>H4P2</t>
  </si>
  <si>
    <t>FINGERPRINT EXAMINER II</t>
  </si>
  <si>
    <t>H4P3</t>
  </si>
  <si>
    <t>FINGERPRINT EXAMINER III</t>
  </si>
  <si>
    <t>H4P4</t>
  </si>
  <si>
    <t>FOOD SERV MGR I</t>
  </si>
  <si>
    <t>H6M1</t>
  </si>
  <si>
    <t>FOOD SERV MGR II</t>
  </si>
  <si>
    <t>H6M2</t>
  </si>
  <si>
    <t>FOOD SERV MGR III</t>
  </si>
  <si>
    <t>H6M3</t>
  </si>
  <si>
    <t>FOOD SERV MGR IV</t>
  </si>
  <si>
    <t>H6M4</t>
  </si>
  <si>
    <t>GENERAL LABOR I</t>
  </si>
  <si>
    <t>D8D1</t>
  </si>
  <si>
    <t>GENERAL LABOR II</t>
  </si>
  <si>
    <t>D8D2</t>
  </si>
  <si>
    <t>GENERAL LABOR III</t>
  </si>
  <si>
    <t>D8D3</t>
  </si>
  <si>
    <t>GROUNDS &amp; NURSERY I</t>
  </si>
  <si>
    <t>D8E1</t>
  </si>
  <si>
    <t>GROUNDS &amp; NURSERY II</t>
  </si>
  <si>
    <t>D8E2</t>
  </si>
  <si>
    <t>GROUNDS &amp; NURSERY III</t>
  </si>
  <si>
    <t>D8E3</t>
  </si>
  <si>
    <t>HCS TRAINEE I</t>
  </si>
  <si>
    <t>C7D1</t>
  </si>
  <si>
    <t>HCS TRAINEE II</t>
  </si>
  <si>
    <t>C7D2</t>
  </si>
  <si>
    <t>C22</t>
  </si>
  <si>
    <t>HCS TRAINEE III</t>
  </si>
  <si>
    <t>C7D3</t>
  </si>
  <si>
    <t>HEALTH CARE TECH I</t>
  </si>
  <si>
    <t>C6R1</t>
  </si>
  <si>
    <t>C28</t>
  </si>
  <si>
    <t>HEALTH CARE TECH II</t>
  </si>
  <si>
    <t>C6R2</t>
  </si>
  <si>
    <t>HEALTH CARE TECH III</t>
  </si>
  <si>
    <t>C6R3</t>
  </si>
  <si>
    <t>C34</t>
  </si>
  <si>
    <t>HEALTH CARE TECH IV</t>
  </si>
  <si>
    <t>C6R4</t>
  </si>
  <si>
    <t>HEALTH PROFESSIONAL I</t>
  </si>
  <si>
    <t>C7C1</t>
  </si>
  <si>
    <t>HEALTH PROFESSIONAL II</t>
  </si>
  <si>
    <t>C7C2</t>
  </si>
  <si>
    <t>HEALTH PROFESSIONAL III</t>
  </si>
  <si>
    <t>C7C3</t>
  </si>
  <si>
    <t>HEALTH PROFESSIONAL IV</t>
  </si>
  <si>
    <t>C7C4</t>
  </si>
  <si>
    <t>HEALTH PROFESSIONAL V</t>
  </si>
  <si>
    <t>C7C5</t>
  </si>
  <si>
    <t>HEALTH PROFESSIONAL VI</t>
  </si>
  <si>
    <t>C7C6</t>
  </si>
  <si>
    <t>HEALTH PROFESSIONAL VII</t>
  </si>
  <si>
    <t>C7C7</t>
  </si>
  <si>
    <t>HEARINGS OFFICER I</t>
  </si>
  <si>
    <t>H5F1</t>
  </si>
  <si>
    <t>HEARINGS OFFICER II</t>
  </si>
  <si>
    <t>H5F2</t>
  </si>
  <si>
    <t>HEARINGS OFFICER III</t>
  </si>
  <si>
    <t>H5F3</t>
  </si>
  <si>
    <t>HEARINGS REPORTER</t>
  </si>
  <si>
    <t>G3B2</t>
  </si>
  <si>
    <t>INSPECTOR I</t>
  </si>
  <si>
    <t>D9C1</t>
  </si>
  <si>
    <t>INSPECTOR II</t>
  </si>
  <si>
    <t>D9C2</t>
  </si>
  <si>
    <t>INSPECTOR III</t>
  </si>
  <si>
    <t>D9C3</t>
  </si>
  <si>
    <t>INVESTMENT OFFICER I</t>
  </si>
  <si>
    <t>H8H1</t>
  </si>
  <si>
    <t>INVESTMENT OFFICER II</t>
  </si>
  <si>
    <t>H8H2</t>
  </si>
  <si>
    <t>INVESTMENT OFFICER III</t>
  </si>
  <si>
    <t>H8H3</t>
  </si>
  <si>
    <t>IT MANAGER</t>
  </si>
  <si>
    <t>IT PROFESSIONAL</t>
  </si>
  <si>
    <t>IT SUPERVISOR</t>
  </si>
  <si>
    <t>IT TECHNICIAN</t>
  </si>
  <si>
    <t>H6N1</t>
  </si>
  <si>
    <t>LABOR/EMPLOYMENT SPEC I</t>
  </si>
  <si>
    <t>H6N2</t>
  </si>
  <si>
    <t>LABOR/EMPLOYMENT SPEC II</t>
  </si>
  <si>
    <t>H6N3</t>
  </si>
  <si>
    <t>LABOR/EMPLOYMENT SPEC III</t>
  </si>
  <si>
    <t>H6N4</t>
  </si>
  <si>
    <t>LABOR/EMPLOYMENT SPEC IV</t>
  </si>
  <si>
    <t>H6N5</t>
  </si>
  <si>
    <t>LABOR/EMPLOYMENT SPEC V</t>
  </si>
  <si>
    <t>H6N6</t>
  </si>
  <si>
    <t>LABORATORY COORD I</t>
  </si>
  <si>
    <t>I9A1</t>
  </si>
  <si>
    <t>I18</t>
  </si>
  <si>
    <t>LABORATORY COORD II</t>
  </si>
  <si>
    <t>I9A2</t>
  </si>
  <si>
    <t>LABORATORY COORD III</t>
  </si>
  <si>
    <t>I9A3</t>
  </si>
  <si>
    <t>LABORATORY SUPPORT I</t>
  </si>
  <si>
    <t>C8C1</t>
  </si>
  <si>
    <t>LABORATORY SUPPORT II</t>
  </si>
  <si>
    <t>C8C2</t>
  </si>
  <si>
    <t>LABORATORY SUPPORT III</t>
  </si>
  <si>
    <t>C8C3</t>
  </si>
  <si>
    <t>LABORATORY TECHNOLOGY I</t>
  </si>
  <si>
    <t>C8D1</t>
  </si>
  <si>
    <t>LABORATORY TECHNOLOGY II</t>
  </si>
  <si>
    <t>C8D2</t>
  </si>
  <si>
    <t>LABORATORY TECHNOLOGY III</t>
  </si>
  <si>
    <t>C8D3</t>
  </si>
  <si>
    <t>LABORATORY TECHNOLOGY IV</t>
  </si>
  <si>
    <t>C8D4</t>
  </si>
  <si>
    <t>LAND SURVEY INTERN I</t>
  </si>
  <si>
    <t>I9B1</t>
  </si>
  <si>
    <t>I11</t>
  </si>
  <si>
    <t>LAND SURVEY INTERN II</t>
  </si>
  <si>
    <t>I9B2</t>
  </si>
  <si>
    <t>LANDSCAPE ARCHITECT I</t>
  </si>
  <si>
    <t>I2D3</t>
  </si>
  <si>
    <t>LANDSCAPE ARCHITECT II</t>
  </si>
  <si>
    <t>I2D4</t>
  </si>
  <si>
    <t>LANDSCAPE INTERN</t>
  </si>
  <si>
    <t>I2D1</t>
  </si>
  <si>
    <t>LANDSCAPE SPECIALIST</t>
  </si>
  <si>
    <t>I2D2</t>
  </si>
  <si>
    <t>LEGAL ASSISTANT I</t>
  </si>
  <si>
    <t>H5E1</t>
  </si>
  <si>
    <t>LEGAL ASSISTANT II</t>
  </si>
  <si>
    <t>H5E2</t>
  </si>
  <si>
    <t>LEGA</t>
  </si>
  <si>
    <t>LIBRARY TECHNICIAN I</t>
  </si>
  <si>
    <t>G3C2</t>
  </si>
  <si>
    <t>LIBRARY TECHNICIAN II</t>
  </si>
  <si>
    <t>G3C3</t>
  </si>
  <si>
    <t>LIBRARY TECHNICIAN III</t>
  </si>
  <si>
    <t>G3C4</t>
  </si>
  <si>
    <t>H6O1</t>
  </si>
  <si>
    <t>H6O2</t>
  </si>
  <si>
    <t>H6O3</t>
  </si>
  <si>
    <t>LTC OPERATIONS I</t>
  </si>
  <si>
    <t>D9D1</t>
  </si>
  <si>
    <t>LTC OPERATIONS II</t>
  </si>
  <si>
    <t>D9D2</t>
  </si>
  <si>
    <t>LTC TRAINEE I</t>
  </si>
  <si>
    <t>D8F1</t>
  </si>
  <si>
    <t>D10</t>
  </si>
  <si>
    <t>LTC TRAINEE II</t>
  </si>
  <si>
    <t>D8F2</t>
  </si>
  <si>
    <t>D15</t>
  </si>
  <si>
    <t>LTC TRAINEE III</t>
  </si>
  <si>
    <t>D8F3</t>
  </si>
  <si>
    <t>LTC TRAINEE IV</t>
  </si>
  <si>
    <t>D8F4</t>
  </si>
  <si>
    <t>LTC TRAINEE V</t>
  </si>
  <si>
    <t>D8F5</t>
  </si>
  <si>
    <t>LTC TRAINEE VII</t>
  </si>
  <si>
    <t>D8F7</t>
  </si>
  <si>
    <t>MACHINING TRADES I</t>
  </si>
  <si>
    <t>D6B1</t>
  </si>
  <si>
    <t>MACHINING TRADES II</t>
  </si>
  <si>
    <t>D6B2</t>
  </si>
  <si>
    <t>MACHINING TRADES III</t>
  </si>
  <si>
    <t>D6B3</t>
  </si>
  <si>
    <t>MACHINING TRADES IV</t>
  </si>
  <si>
    <t>D6B4</t>
  </si>
  <si>
    <t>MANAGEMENT</t>
  </si>
  <si>
    <t>H6G8</t>
  </si>
  <si>
    <t>MATERIALS HANDLER I</t>
  </si>
  <si>
    <t>D8G1</t>
  </si>
  <si>
    <t>MATERIALS HANDLER II</t>
  </si>
  <si>
    <t>D8G2</t>
  </si>
  <si>
    <t>MATERIALS HANDLER III</t>
  </si>
  <si>
    <t>D8G3</t>
  </si>
  <si>
    <t>MATERIALS SUPERVISOR</t>
  </si>
  <si>
    <t>D8G4</t>
  </si>
  <si>
    <t>MEDIA SPECIALIST I</t>
  </si>
  <si>
    <t>H3I2</t>
  </si>
  <si>
    <t>H16</t>
  </si>
  <si>
    <t>MEDIA SPECIALIST II</t>
  </si>
  <si>
    <t>H3I3</t>
  </si>
  <si>
    <t>H22</t>
  </si>
  <si>
    <t>MEDIA SPECIALIST III</t>
  </si>
  <si>
    <t>H3I4</t>
  </si>
  <si>
    <t>H30</t>
  </si>
  <si>
    <t>MEDIA SPECIALIST INTERN</t>
  </si>
  <si>
    <t>H3I1</t>
  </si>
  <si>
    <t>H10</t>
  </si>
  <si>
    <t>MEDIA SPECIALIST IV</t>
  </si>
  <si>
    <t>H3I5</t>
  </si>
  <si>
    <t>H34</t>
  </si>
  <si>
    <t>MEDIA SPECIALIST V</t>
  </si>
  <si>
    <t>H3I6</t>
  </si>
  <si>
    <t>MEDICAL RECORDS TECH I</t>
  </si>
  <si>
    <t>G3D1</t>
  </si>
  <si>
    <t>MEDICAL RECORDS TECH II</t>
  </si>
  <si>
    <t>G3D2</t>
  </si>
  <si>
    <t>MEDICAL RECORDS TECH III</t>
  </si>
  <si>
    <t>G3D3</t>
  </si>
  <si>
    <t>MENTAL HLTH CLINICIAN I</t>
  </si>
  <si>
    <t>C6U1</t>
  </si>
  <si>
    <t>MENTAL HLTH CLINICIAN II</t>
  </si>
  <si>
    <t>C6U2</t>
  </si>
  <si>
    <t>C35</t>
  </si>
  <si>
    <t>MENTAL HLTH CLINICIAN III</t>
  </si>
  <si>
    <t>C6U3</t>
  </si>
  <si>
    <t>MID-LEVEL PROVIDER</t>
  </si>
  <si>
    <t>C6S4</t>
  </si>
  <si>
    <t>MUSEUM GUIDE</t>
  </si>
  <si>
    <t>G3E1</t>
  </si>
  <si>
    <t>G23</t>
  </si>
  <si>
    <t>NURSE CONSULTANT</t>
  </si>
  <si>
    <t>C7E1</t>
  </si>
  <si>
    <t>NURSE I</t>
  </si>
  <si>
    <t>C6S1</t>
  </si>
  <si>
    <t>NURSE II</t>
  </si>
  <si>
    <t>C6S2</t>
  </si>
  <si>
    <t>NURSE III</t>
  </si>
  <si>
    <t>C6S3</t>
  </si>
  <si>
    <t>NURSE V</t>
  </si>
  <si>
    <t>C6S5</t>
  </si>
  <si>
    <t>NURSE VI</t>
  </si>
  <si>
    <t>C6S6</t>
  </si>
  <si>
    <t>OFFICE MANAGER I</t>
  </si>
  <si>
    <t>G3A5</t>
  </si>
  <si>
    <t>OFFICE MANAGER II</t>
  </si>
  <si>
    <t>G3A6</t>
  </si>
  <si>
    <t>PARK MANAGER I</t>
  </si>
  <si>
    <t>H6P1</t>
  </si>
  <si>
    <t>PARK MANAGER II</t>
  </si>
  <si>
    <t>H6P2</t>
  </si>
  <si>
    <t>PARK MANAGER III</t>
  </si>
  <si>
    <t>H6P3</t>
  </si>
  <si>
    <t>PARK MANAGER IV</t>
  </si>
  <si>
    <t>H6P4</t>
  </si>
  <si>
    <t>PARK MANAGER V</t>
  </si>
  <si>
    <t>H6P5</t>
  </si>
  <si>
    <t>PARK MANAGER VI</t>
  </si>
  <si>
    <t>H6P6</t>
  </si>
  <si>
    <t>PHARMACY I</t>
  </si>
  <si>
    <t>C8E1</t>
  </si>
  <si>
    <t>PHARMACY II</t>
  </si>
  <si>
    <t>C8E2</t>
  </si>
  <si>
    <t>PHARMACY III</t>
  </si>
  <si>
    <t>C8E3</t>
  </si>
  <si>
    <t>PHARMACY TECHNICIAN I</t>
  </si>
  <si>
    <t>C8F1</t>
  </si>
  <si>
    <t>PHARMACY TECHNICIAN II</t>
  </si>
  <si>
    <t>C8F2</t>
  </si>
  <si>
    <t>PHY SCI RES/SCIENTIST I</t>
  </si>
  <si>
    <t>I3B2</t>
  </si>
  <si>
    <t>PHY SCI RES/SCIENTIST II</t>
  </si>
  <si>
    <t>I3B3</t>
  </si>
  <si>
    <t>PHY SCI RES/SCIENTIST III</t>
  </si>
  <si>
    <t>I3B4</t>
  </si>
  <si>
    <t>PHY SCI RES/SCIENTIST INT</t>
  </si>
  <si>
    <t>I3B1</t>
  </si>
  <si>
    <t>PHY SCI RES/SCIENTIST IV</t>
  </si>
  <si>
    <t>I3B5</t>
  </si>
  <si>
    <t>PHY SCI RES/SCIENTIST V</t>
  </si>
  <si>
    <t>I3B6</t>
  </si>
  <si>
    <t>PHYSICIAN I</t>
  </si>
  <si>
    <t>C1J1</t>
  </si>
  <si>
    <t>PHYSICIAN II</t>
  </si>
  <si>
    <t>C1J2</t>
  </si>
  <si>
    <t>PIPE/MECH TRADES I</t>
  </si>
  <si>
    <t>D6C1</t>
  </si>
  <si>
    <t>PIPE/MECH TRADES II</t>
  </si>
  <si>
    <t>D6C2</t>
  </si>
  <si>
    <t>PIPE/MECH TRADES III</t>
  </si>
  <si>
    <t>D6C3</t>
  </si>
  <si>
    <t>A4B5</t>
  </si>
  <si>
    <t>POLICE ADMINISTRATOR II</t>
  </si>
  <si>
    <t>A4B6</t>
  </si>
  <si>
    <t>POLICE COMMUNICATION SUPV</t>
  </si>
  <si>
    <t>G1A3</t>
  </si>
  <si>
    <t>POLICE COMMUNICATION TECH</t>
  </si>
  <si>
    <t>G1A2</t>
  </si>
  <si>
    <t>A4B2</t>
  </si>
  <si>
    <t>A4B3</t>
  </si>
  <si>
    <t>A4B4</t>
  </si>
  <si>
    <t>A4B1</t>
  </si>
  <si>
    <t>PORT OF ENTRY I</t>
  </si>
  <si>
    <t>H4Q2</t>
  </si>
  <si>
    <t>PORT OF ENTRY II</t>
  </si>
  <si>
    <t>H4Q3</t>
  </si>
  <si>
    <t>PORT OF ENTRY III</t>
  </si>
  <si>
    <t>H4Q4</t>
  </si>
  <si>
    <t>PORT OF ENTRY INTERN</t>
  </si>
  <si>
    <t>H4Q1</t>
  </si>
  <si>
    <t>H24</t>
  </si>
  <si>
    <t>PRODUCTION I</t>
  </si>
  <si>
    <t>D7C1</t>
  </si>
  <si>
    <t>PRODUCTION II</t>
  </si>
  <si>
    <t>D7C2</t>
  </si>
  <si>
    <t>PRODUCTION III</t>
  </si>
  <si>
    <t>D7C3</t>
  </si>
  <si>
    <t>PRODUCTION IV</t>
  </si>
  <si>
    <t>D7C4</t>
  </si>
  <si>
    <t>PRODUCTION V</t>
  </si>
  <si>
    <t>D7C5</t>
  </si>
  <si>
    <t>PROF LAND SURVEYOR I</t>
  </si>
  <si>
    <t>I9B3</t>
  </si>
  <si>
    <t>PROF LAND SURVEYOR II</t>
  </si>
  <si>
    <t>I9B4</t>
  </si>
  <si>
    <t>PROFESSIONAL ENGINEER I</t>
  </si>
  <si>
    <t>I2C4</t>
  </si>
  <si>
    <t>PROFESSIONAL ENGINEER II</t>
  </si>
  <si>
    <t>I2C5</t>
  </si>
  <si>
    <t>PROFESSIONAL ENGINEER III</t>
  </si>
  <si>
    <t>I2C6</t>
  </si>
  <si>
    <t>PROFESSIONAL ENGINEER IV</t>
  </si>
  <si>
    <t>I2C7</t>
  </si>
  <si>
    <t>PROGRAM ASSISTANT I</t>
  </si>
  <si>
    <t>H4R1</t>
  </si>
  <si>
    <t>PROGRAM ASSISTANT II</t>
  </si>
  <si>
    <t>H4R2</t>
  </si>
  <si>
    <t>PROJECT PLANNER I</t>
  </si>
  <si>
    <t>D9E1</t>
  </si>
  <si>
    <t>PROJECT PLANNER II</t>
  </si>
  <si>
    <t>D9E2</t>
  </si>
  <si>
    <t>PROPERTY TAX SPEC I</t>
  </si>
  <si>
    <t>H8J2</t>
  </si>
  <si>
    <t>PROPERTY TAX SPEC II</t>
  </si>
  <si>
    <t>H8J3</t>
  </si>
  <si>
    <t>PROPERTY TAX SPEC III</t>
  </si>
  <si>
    <t>H8J4</t>
  </si>
  <si>
    <t>PROPERTY TAX SPEC INTERN</t>
  </si>
  <si>
    <t>H8J1</t>
  </si>
  <si>
    <t>PROPERTY TAX SPEC IV</t>
  </si>
  <si>
    <t>H8J5</t>
  </si>
  <si>
    <t>C4M2</t>
  </si>
  <si>
    <t>PSYCHOLOGIST CANDIDATE</t>
  </si>
  <si>
    <t>C4M1</t>
  </si>
  <si>
    <t>PSYCHOLOGIST II</t>
  </si>
  <si>
    <t>C4M3</t>
  </si>
  <si>
    <t>PUB HLTH MED ADMIN I</t>
  </si>
  <si>
    <t>C1K1</t>
  </si>
  <si>
    <t>PUB HLTH MED ADMIN II</t>
  </si>
  <si>
    <t>C1K2</t>
  </si>
  <si>
    <t>RATE/FINANCIAL ANLYST I</t>
  </si>
  <si>
    <t>H8G2</t>
  </si>
  <si>
    <t>RATE/FINANCIAL ANLYST II</t>
  </si>
  <si>
    <t>H8G3</t>
  </si>
  <si>
    <t>RATE/FINANCIAL ANLYST III</t>
  </si>
  <si>
    <t>H8G4</t>
  </si>
  <si>
    <t>RATE/FINANCIAL ANLYST INT</t>
  </si>
  <si>
    <t>H8G1</t>
  </si>
  <si>
    <t>RATE/FINANCIAL ANLYST IV</t>
  </si>
  <si>
    <t>H8G5</t>
  </si>
  <si>
    <t>RATE/FINANCIAL ANLYST V</t>
  </si>
  <si>
    <t>H8G6</t>
  </si>
  <si>
    <t>RECORDS ADMINISTRATOR I</t>
  </si>
  <si>
    <t>H6Q1</t>
  </si>
  <si>
    <t>RECORDS ADMINISTRATOR II</t>
  </si>
  <si>
    <t>H6Q2</t>
  </si>
  <si>
    <t>REHABILITATION COUNS I</t>
  </si>
  <si>
    <t>H6R2</t>
  </si>
  <si>
    <t>REHABILITATION COUNS II</t>
  </si>
  <si>
    <t>H6R3</t>
  </si>
  <si>
    <t>REHABILITATION INTERN</t>
  </si>
  <si>
    <t>H6R1</t>
  </si>
  <si>
    <t>REHABILITATION SUPV I</t>
  </si>
  <si>
    <t>H6R4</t>
  </si>
  <si>
    <t>REHABILITATION SUPV II</t>
  </si>
  <si>
    <t>H6R5</t>
  </si>
  <si>
    <t>REVENUE AGENT I</t>
  </si>
  <si>
    <t>H8K2</t>
  </si>
  <si>
    <t>REVENUE AGENT II</t>
  </si>
  <si>
    <t>H8K3</t>
  </si>
  <si>
    <t>REVENUE AGENT III</t>
  </si>
  <si>
    <t>H8K4</t>
  </si>
  <si>
    <t>REVENUE AGENT INTERN</t>
  </si>
  <si>
    <t>H8K1</t>
  </si>
  <si>
    <t>REVENUE AGENT IV</t>
  </si>
  <si>
    <t>H8K5</t>
  </si>
  <si>
    <t>SAFETY SECURITY OFF I</t>
  </si>
  <si>
    <t>A4C1</t>
  </si>
  <si>
    <t>SAFETY SECURITY OFF III</t>
  </si>
  <si>
    <t>A4C3</t>
  </si>
  <si>
    <t>SALES ASSISTANT I</t>
  </si>
  <si>
    <t>G3F1</t>
  </si>
  <si>
    <t>G19</t>
  </si>
  <si>
    <t>SALES ASSISTANT II</t>
  </si>
  <si>
    <t>G3F2</t>
  </si>
  <si>
    <t>G25</t>
  </si>
  <si>
    <t>SALES ASSISTANT III</t>
  </si>
  <si>
    <t>G3F3</t>
  </si>
  <si>
    <t>SALES MANAGER I</t>
  </si>
  <si>
    <t>H6S1</t>
  </si>
  <si>
    <t>SALES MANAGER II</t>
  </si>
  <si>
    <t>H6S2</t>
  </si>
  <si>
    <t>SALES MANAGER III</t>
  </si>
  <si>
    <t>H6S3</t>
  </si>
  <si>
    <t>SCHEDULER</t>
  </si>
  <si>
    <t>D9F1</t>
  </si>
  <si>
    <t>SECURITY I</t>
  </si>
  <si>
    <t>D8H1</t>
  </si>
  <si>
    <t>SECURITY II</t>
  </si>
  <si>
    <t>D8H2</t>
  </si>
  <si>
    <t>SECURITY III</t>
  </si>
  <si>
    <t>D8H3</t>
  </si>
  <si>
    <t>SERVICE DISPATCHER</t>
  </si>
  <si>
    <t>G1B2</t>
  </si>
  <si>
    <t>SOCIAL WORK/COUNSELOR I</t>
  </si>
  <si>
    <t>C4L1</t>
  </si>
  <si>
    <t>SOCIAL WORK/COUNSELOR II</t>
  </si>
  <si>
    <t>C4L2</t>
  </si>
  <si>
    <t>SOCIAL WORK/COUNSELOR III</t>
  </si>
  <si>
    <t>C4L3</t>
  </si>
  <si>
    <t>SOCIAL WORK/COUNSELOR IV</t>
  </si>
  <si>
    <t>C4L4</t>
  </si>
  <si>
    <t>STAFF ACCOMPANIST</t>
  </si>
  <si>
    <t>H6T1</t>
  </si>
  <si>
    <t>STATE PATROL ADMIN I</t>
  </si>
  <si>
    <t>A4A6</t>
  </si>
  <si>
    <t>STATE PATROL ADMIN II</t>
  </si>
  <si>
    <t>A4A7</t>
  </si>
  <si>
    <t>A4A1</t>
  </si>
  <si>
    <t>STATE PATROL SUPERVISOR</t>
  </si>
  <si>
    <t>A4A5</t>
  </si>
  <si>
    <t>STATE PATROL TROOPER</t>
  </si>
  <si>
    <t>A4A3</t>
  </si>
  <si>
    <t>STATE PATROL TROOPER III</t>
  </si>
  <si>
    <t>A4A4</t>
  </si>
  <si>
    <t>STATE SERV PROF TRAIN I</t>
  </si>
  <si>
    <t>H4S1</t>
  </si>
  <si>
    <t>STATE SERV PROF TRAIN II</t>
  </si>
  <si>
    <t>H4S2</t>
  </si>
  <si>
    <t>STATE SERVICE TRAINEE I</t>
  </si>
  <si>
    <t>G3J1</t>
  </si>
  <si>
    <t>G10</t>
  </si>
  <si>
    <t>STATE SERVICE TRAINEE II</t>
  </si>
  <si>
    <t>G3J2</t>
  </si>
  <si>
    <t>G14</t>
  </si>
  <si>
    <t>STATE SERVICE TRAINEE III</t>
  </si>
  <si>
    <t>G3J3</t>
  </si>
  <si>
    <t>G20</t>
  </si>
  <si>
    <t>STATE SERVICE TRAINEE IV</t>
  </si>
  <si>
    <t>G3J4</t>
  </si>
  <si>
    <t>STATE SERVICE TRAINEE V</t>
  </si>
  <si>
    <t>G3J5</t>
  </si>
  <si>
    <t>STATE TEACHER AIDE</t>
  </si>
  <si>
    <t>H7B1</t>
  </si>
  <si>
    <t>H15</t>
  </si>
  <si>
    <t>STATE TEACHER I</t>
  </si>
  <si>
    <t>H7A1</t>
  </si>
  <si>
    <t>STATE TEACHER II</t>
  </si>
  <si>
    <t>H7A2</t>
  </si>
  <si>
    <t>STATE TEACHER III</t>
  </si>
  <si>
    <t>H7A3</t>
  </si>
  <si>
    <t>STATE TEACHER IV</t>
  </si>
  <si>
    <t>H7A4</t>
  </si>
  <si>
    <t>STATISTICAL ANALYST I</t>
  </si>
  <si>
    <t>I1B1</t>
  </si>
  <si>
    <t>STATISTICAL ANALYST II</t>
  </si>
  <si>
    <t>I1B2</t>
  </si>
  <si>
    <t>STATISTICAL ANALYST III</t>
  </si>
  <si>
    <t>I1B3</t>
  </si>
  <si>
    <t>STATISTICAL ANALYST IV</t>
  </si>
  <si>
    <t>I1B4</t>
  </si>
  <si>
    <t>STATISTICAL ANALYST V</t>
  </si>
  <si>
    <t>I1B5</t>
  </si>
  <si>
    <t>STORE MANAGER</t>
  </si>
  <si>
    <t>H6S4</t>
  </si>
  <si>
    <t>STRUCTURAL TRADES I</t>
  </si>
  <si>
    <t>D6D1</t>
  </si>
  <si>
    <t>STRUCTURAL TRADES II</t>
  </si>
  <si>
    <t>D6D2</t>
  </si>
  <si>
    <t>STRUCTURAL TRADES III</t>
  </si>
  <si>
    <t>D6D3</t>
  </si>
  <si>
    <t>STUDENT TRAINEE I</t>
  </si>
  <si>
    <t>H4T1</t>
  </si>
  <si>
    <t>H18</t>
  </si>
  <si>
    <t>STUDENT TRAINEE II</t>
  </si>
  <si>
    <t>H4T2</t>
  </si>
  <si>
    <t>STUDENT TRAINEE III</t>
  </si>
  <si>
    <t>H4T3</t>
  </si>
  <si>
    <t>STUDENT TRAINEE IV</t>
  </si>
  <si>
    <t>H4T4</t>
  </si>
  <si>
    <t>TAX COMPLIANCE AGENT I</t>
  </si>
  <si>
    <t>H8M2</t>
  </si>
  <si>
    <t>TAX COMPLIANCE AGENT II</t>
  </si>
  <si>
    <t>H8M3</t>
  </si>
  <si>
    <t>TAX COMPLIANCE AGENT IN</t>
  </si>
  <si>
    <t>H8M1</t>
  </si>
  <si>
    <t>TAX CONFEREE I</t>
  </si>
  <si>
    <t>H8L1</t>
  </si>
  <si>
    <t>TAX CONFEREE II</t>
  </si>
  <si>
    <t>H8L2</t>
  </si>
  <si>
    <t>TAX EXAMINER I</t>
  </si>
  <si>
    <t>H8N1</t>
  </si>
  <si>
    <t>TAX EXAMINER II</t>
  </si>
  <si>
    <t>H8N2</t>
  </si>
  <si>
    <t>TAX EXAMINER III</t>
  </si>
  <si>
    <t>H8N3</t>
  </si>
  <si>
    <t>TAX EXAMINER IV</t>
  </si>
  <si>
    <t>H8N4</t>
  </si>
  <si>
    <t>TAX EXAMINER V</t>
  </si>
  <si>
    <t>H8N5</t>
  </si>
  <si>
    <t>TECHNICIAN I</t>
  </si>
  <si>
    <t>H4M1</t>
  </si>
  <si>
    <t>TECHNICIAN II</t>
  </si>
  <si>
    <t>H4M2</t>
  </si>
  <si>
    <t>TECHNICIAN III</t>
  </si>
  <si>
    <t>H4M3</t>
  </si>
  <si>
    <t>TECHNICIAN IV</t>
  </si>
  <si>
    <t>H4M4</t>
  </si>
  <si>
    <t>TECHNICIAN V</t>
  </si>
  <si>
    <t>H4M5</t>
  </si>
  <si>
    <t>TELEPHONE OPERATOR I</t>
  </si>
  <si>
    <t>G1C2</t>
  </si>
  <si>
    <t>TELEPHONE OPERATOR II</t>
  </si>
  <si>
    <t>G1C3</t>
  </si>
  <si>
    <t>TELEPHONE OPERATOR INTERN</t>
  </si>
  <si>
    <t>G1C1</t>
  </si>
  <si>
    <t>G16</t>
  </si>
  <si>
    <t>P1A1</t>
  </si>
  <si>
    <t>P</t>
  </si>
  <si>
    <t>P10</t>
  </si>
  <si>
    <t>THERAPIST I</t>
  </si>
  <si>
    <t>C5K1</t>
  </si>
  <si>
    <t>THERAPIST II</t>
  </si>
  <si>
    <t>C5K2</t>
  </si>
  <si>
    <t>THERAPIST III</t>
  </si>
  <si>
    <t>C5K3</t>
  </si>
  <si>
    <t>THERAPIST IV</t>
  </si>
  <si>
    <t>C5K4</t>
  </si>
  <si>
    <t>THERAPY ASSISTANT I</t>
  </si>
  <si>
    <t>C5L1</t>
  </si>
  <si>
    <t>THERAPY ASSISTANT II</t>
  </si>
  <si>
    <t>C5L2</t>
  </si>
  <si>
    <t>C32</t>
  </si>
  <si>
    <t>THERAPY ASSISTANT III</t>
  </si>
  <si>
    <t>C5L3</t>
  </si>
  <si>
    <t>THERAPY ASSISTANT IV</t>
  </si>
  <si>
    <t>C5L4</t>
  </si>
  <si>
    <t>D7D1</t>
  </si>
  <si>
    <t>D7D2</t>
  </si>
  <si>
    <t>TRANSPORTATION MTC III</t>
  </si>
  <si>
    <t>D7D3</t>
  </si>
  <si>
    <t>UNEMP INSURANCE TECH</t>
  </si>
  <si>
    <t>G3H2</t>
  </si>
  <si>
    <t>UNEMP INSURANCE TECH INT</t>
  </si>
  <si>
    <t>G3H1</t>
  </si>
  <si>
    <t>UTILITY PLANT OPER I</t>
  </si>
  <si>
    <t>D6E1</t>
  </si>
  <si>
    <t>UTILITY PLANT OPER II</t>
  </si>
  <si>
    <t>D6E2</t>
  </si>
  <si>
    <t>VETERINARIAN I</t>
  </si>
  <si>
    <t>C9B1</t>
  </si>
  <si>
    <t>VETERINARIAN II</t>
  </si>
  <si>
    <t>C9B2</t>
  </si>
  <si>
    <t>VETERINARIAN III</t>
  </si>
  <si>
    <t>C9B3</t>
  </si>
  <si>
    <t>VETERINARY TECHNOLOGY I</t>
  </si>
  <si>
    <t>C9C1</t>
  </si>
  <si>
    <t>C27</t>
  </si>
  <si>
    <t>VETERINARY TECHNOLOGY II</t>
  </si>
  <si>
    <t>C9C2</t>
  </si>
  <si>
    <t>VETERINARY TECHNOLOGY III</t>
  </si>
  <si>
    <t>C9C3</t>
  </si>
  <si>
    <t>VETERINARY TECHNOLOGY IV</t>
  </si>
  <si>
    <t>C9C4</t>
  </si>
  <si>
    <t>WILDLIFE MANAGER I</t>
  </si>
  <si>
    <t>H6U1</t>
  </si>
  <si>
    <t>WILDLIFE MANAGER II</t>
  </si>
  <si>
    <t>H6U2</t>
  </si>
  <si>
    <t>WILDLIFE MANAGER III</t>
  </si>
  <si>
    <t>H6U3</t>
  </si>
  <si>
    <t>WILDLIFE MANAGER IV</t>
  </si>
  <si>
    <t>H6U4</t>
  </si>
  <si>
    <t>WILDLIFE MANAGER V</t>
  </si>
  <si>
    <t>H6U5</t>
  </si>
  <si>
    <t>WILDLIFE MANAGER VI</t>
  </si>
  <si>
    <t>H6U6</t>
  </si>
  <si>
    <t>YOUTH SERV ADMIN</t>
  </si>
  <si>
    <t>H6V5</t>
  </si>
  <si>
    <t>YOUTH SERV COUNSELOR I</t>
  </si>
  <si>
    <t>H6V1</t>
  </si>
  <si>
    <t>YOUTH SERV COUNSELOR II</t>
  </si>
  <si>
    <t>H6V2</t>
  </si>
  <si>
    <t>YOUTH SERV COUNSELOR III</t>
  </si>
  <si>
    <t>H6V3</t>
  </si>
  <si>
    <t>Class 6 Code</t>
  </si>
  <si>
    <t>H8A1XX</t>
  </si>
  <si>
    <t>H14</t>
  </si>
  <si>
    <t>H8A2XX</t>
  </si>
  <si>
    <t>H19</t>
  </si>
  <si>
    <t>H8A3XX</t>
  </si>
  <si>
    <t>H8A4XX</t>
  </si>
  <si>
    <t>H8B1XX</t>
  </si>
  <si>
    <t>H06</t>
  </si>
  <si>
    <t>H8B2XX</t>
  </si>
  <si>
    <t>H8B3XX</t>
  </si>
  <si>
    <t>H8B4XX</t>
  </si>
  <si>
    <t>H20</t>
  </si>
  <si>
    <t>I1A1TX</t>
  </si>
  <si>
    <t>I14</t>
  </si>
  <si>
    <t>I1A2XX</t>
  </si>
  <si>
    <t>I1A3XX</t>
  </si>
  <si>
    <t>I1A4XX</t>
  </si>
  <si>
    <t>G3A2TX</t>
  </si>
  <si>
    <t>G06</t>
  </si>
  <si>
    <t>G3A3XX</t>
  </si>
  <si>
    <t>G3A4XX</t>
  </si>
  <si>
    <t>G3A1IX</t>
  </si>
  <si>
    <t>G02</t>
  </si>
  <si>
    <t>H5L1TX</t>
  </si>
  <si>
    <t>H5L2XX</t>
  </si>
  <si>
    <t>H5L3XX</t>
  </si>
  <si>
    <t>I5A1TX</t>
  </si>
  <si>
    <t>I5A2XX</t>
  </si>
  <si>
    <t>I15</t>
  </si>
  <si>
    <t>H4N1TX</t>
  </si>
  <si>
    <t>H4N2XX</t>
  </si>
  <si>
    <t>H4N3XX</t>
  </si>
  <si>
    <t>H4O1XX</t>
  </si>
  <si>
    <t>A9A1TX</t>
  </si>
  <si>
    <t>A01</t>
  </si>
  <si>
    <t>A9A2XX</t>
  </si>
  <si>
    <t>A03</t>
  </si>
  <si>
    <t>A9A3XX</t>
  </si>
  <si>
    <t>A04</t>
  </si>
  <si>
    <t>C9A1TX</t>
  </si>
  <si>
    <t>C03</t>
  </si>
  <si>
    <t>C9A2XX</t>
  </si>
  <si>
    <t>C10</t>
  </si>
  <si>
    <t>C9A3XX</t>
  </si>
  <si>
    <t>I2A3XX</t>
  </si>
  <si>
    <t>I2A4XX</t>
  </si>
  <si>
    <t>I17</t>
  </si>
  <si>
    <t>I2A5XX</t>
  </si>
  <si>
    <t>H6H1TX</t>
  </si>
  <si>
    <t>H12</t>
  </si>
  <si>
    <t>H6H2XX</t>
  </si>
  <si>
    <t>H3U3XX</t>
  </si>
  <si>
    <t>H3U4XX</t>
  </si>
  <si>
    <t>H3U5XX</t>
  </si>
  <si>
    <t>H3U6XX</t>
  </si>
  <si>
    <t>H3U1IX</t>
  </si>
  <si>
    <t>H04</t>
  </si>
  <si>
    <t>H3U2TX</t>
  </si>
  <si>
    <t>H8D1IX</t>
  </si>
  <si>
    <t>H8D2XX</t>
  </si>
  <si>
    <t>H8D3XX</t>
  </si>
  <si>
    <t>H8D4XX</t>
  </si>
  <si>
    <t>H8D5XX</t>
  </si>
  <si>
    <t>H8D6XX</t>
  </si>
  <si>
    <t>D8A1TX</t>
  </si>
  <si>
    <t>D05</t>
  </si>
  <si>
    <t>H8E3XX</t>
  </si>
  <si>
    <t>H8E4XX</t>
  </si>
  <si>
    <t>H8E5XX</t>
  </si>
  <si>
    <t>H8E1XX</t>
  </si>
  <si>
    <t>H8E2XX</t>
  </si>
  <si>
    <t>H6I1XX</t>
  </si>
  <si>
    <t>H6I2XX</t>
  </si>
  <si>
    <t>H7C1TX</t>
  </si>
  <si>
    <t>H01</t>
  </si>
  <si>
    <t>I12</t>
  </si>
  <si>
    <t>C6P1TX</t>
  </si>
  <si>
    <t>C01</t>
  </si>
  <si>
    <t>C6P2XX</t>
  </si>
  <si>
    <t>C4J2XX</t>
  </si>
  <si>
    <t>C4J3XX</t>
  </si>
  <si>
    <t>C19</t>
  </si>
  <si>
    <t>C7A1XX</t>
  </si>
  <si>
    <t>C25</t>
  </si>
  <si>
    <t>C5J1IX</t>
  </si>
  <si>
    <t>C09</t>
  </si>
  <si>
    <t>C5J2TX</t>
  </si>
  <si>
    <t>C13</t>
  </si>
  <si>
    <t>C5J3XX</t>
  </si>
  <si>
    <t>C15</t>
  </si>
  <si>
    <t>C5J4XX</t>
  </si>
  <si>
    <t>C5J5XX</t>
  </si>
  <si>
    <t>G4A1TX</t>
  </si>
  <si>
    <t>G09</t>
  </si>
  <si>
    <t>G4A2XX</t>
  </si>
  <si>
    <t>G13</t>
  </si>
  <si>
    <t>G4A3XX</t>
  </si>
  <si>
    <t>A3C4XX</t>
  </si>
  <si>
    <t>A17</t>
  </si>
  <si>
    <t>A3C3XX</t>
  </si>
  <si>
    <t>A3C2XX</t>
  </si>
  <si>
    <t>A3C1TX</t>
  </si>
  <si>
    <t>A06</t>
  </si>
  <si>
    <t>C7B1TX</t>
  </si>
  <si>
    <t>C05</t>
  </si>
  <si>
    <t>C7B2XX</t>
  </si>
  <si>
    <t>C06</t>
  </si>
  <si>
    <t>H6J1IX</t>
  </si>
  <si>
    <t>H6J2TX</t>
  </si>
  <si>
    <t>H6J3XX</t>
  </si>
  <si>
    <t>H6J4XX</t>
  </si>
  <si>
    <t>H6J5XX</t>
  </si>
  <si>
    <t>H6J6XX</t>
  </si>
  <si>
    <t>H6J7XX</t>
  </si>
  <si>
    <t>H6K2TX</t>
  </si>
  <si>
    <t>H6K3XX</t>
  </si>
  <si>
    <t>H6K4XX</t>
  </si>
  <si>
    <t>H6K1IX</t>
  </si>
  <si>
    <t>G2A4XX</t>
  </si>
  <si>
    <t>G2A5XX</t>
  </si>
  <si>
    <t>H2B1XX</t>
  </si>
  <si>
    <t>G2A2TX</t>
  </si>
  <si>
    <t>G08</t>
  </si>
  <si>
    <t>G2A3XX</t>
  </si>
  <si>
    <t>G2A1IX</t>
  </si>
  <si>
    <t>G2B2TX</t>
  </si>
  <si>
    <t>G2B1IX</t>
  </si>
  <si>
    <t>H8C1XX</t>
  </si>
  <si>
    <t>H8C2XX</t>
  </si>
  <si>
    <t>H8C3XX</t>
  </si>
  <si>
    <t>A1D6XX</t>
  </si>
  <si>
    <t>A14</t>
  </si>
  <si>
    <t>A1D7XX</t>
  </si>
  <si>
    <t>A15</t>
  </si>
  <si>
    <t>A1K1TX</t>
  </si>
  <si>
    <t>A08</t>
  </si>
  <si>
    <t>A1K2XX</t>
  </si>
  <si>
    <t>A10</t>
  </si>
  <si>
    <t>A1K3XX</t>
  </si>
  <si>
    <t>A1L1TX</t>
  </si>
  <si>
    <t>A07</t>
  </si>
  <si>
    <t>A1L2XX</t>
  </si>
  <si>
    <t>A09</t>
  </si>
  <si>
    <t>A1L3XX</t>
  </si>
  <si>
    <t>A1L4XX</t>
  </si>
  <si>
    <t>A1D1IX</t>
  </si>
  <si>
    <t>A02</t>
  </si>
  <si>
    <t>A1D2TX</t>
  </si>
  <si>
    <t>A1D3XX</t>
  </si>
  <si>
    <t>A1D4XX</t>
  </si>
  <si>
    <t>A1D5XX</t>
  </si>
  <si>
    <t>A1A1TX</t>
  </si>
  <si>
    <t>A1A2XX</t>
  </si>
  <si>
    <t>A1A3XX</t>
  </si>
  <si>
    <t>D9A1TX</t>
  </si>
  <si>
    <t>D13</t>
  </si>
  <si>
    <t>D9A2XX</t>
  </si>
  <si>
    <t>D9A3XX</t>
  </si>
  <si>
    <t>H6L1XX</t>
  </si>
  <si>
    <t>A2A2TX</t>
  </si>
  <si>
    <t>A2A3XX</t>
  </si>
  <si>
    <t>A18</t>
  </si>
  <si>
    <t>A2A4XX</t>
  </si>
  <si>
    <t>A20</t>
  </si>
  <si>
    <t>A2A1IX</t>
  </si>
  <si>
    <t>A2A5XX</t>
  </si>
  <si>
    <t>A21</t>
  </si>
  <si>
    <t>G2C2TX</t>
  </si>
  <si>
    <t>G18</t>
  </si>
  <si>
    <t>G2C3XX</t>
  </si>
  <si>
    <t>G2C4XX</t>
  </si>
  <si>
    <t>G2C1IX</t>
  </si>
  <si>
    <t>D8B1TX</t>
  </si>
  <si>
    <t>D8B2XX</t>
  </si>
  <si>
    <t>D8B3XX</t>
  </si>
  <si>
    <t>D11</t>
  </si>
  <si>
    <t>D8B4XX</t>
  </si>
  <si>
    <t>G2D1IX</t>
  </si>
  <si>
    <t>G2D2TX</t>
  </si>
  <si>
    <t>G2D3XX</t>
  </si>
  <si>
    <t>G2D4XX</t>
  </si>
  <si>
    <t>G12</t>
  </si>
  <si>
    <t>G2D5XX</t>
  </si>
  <si>
    <t>C6Q1TX</t>
  </si>
  <si>
    <t>C6Q2XX</t>
  </si>
  <si>
    <t>C08</t>
  </si>
  <si>
    <t>C6Q3XX</t>
  </si>
  <si>
    <t>C6Q4XX</t>
  </si>
  <si>
    <t>C18</t>
  </si>
  <si>
    <t>C6Q5XX</t>
  </si>
  <si>
    <t>C21</t>
  </si>
  <si>
    <t>C1H1XX</t>
  </si>
  <si>
    <t>C1H2XX</t>
  </si>
  <si>
    <t>C1H3XX</t>
  </si>
  <si>
    <t>I2A2TX</t>
  </si>
  <si>
    <t>C8A1TX</t>
  </si>
  <si>
    <t>C8A2XX</t>
  </si>
  <si>
    <t>C16</t>
  </si>
  <si>
    <t>C8A3XX</t>
  </si>
  <si>
    <t>C8A4XX</t>
  </si>
  <si>
    <t>C8B1IX</t>
  </si>
  <si>
    <t>C8B2TX</t>
  </si>
  <si>
    <t>C8B3XX</t>
  </si>
  <si>
    <t>D8C1TX</t>
  </si>
  <si>
    <t>D02</t>
  </si>
  <si>
    <t>D8C2XX</t>
  </si>
  <si>
    <t>D03</t>
  </si>
  <si>
    <t>D8C3XX</t>
  </si>
  <si>
    <t>D8C4XX</t>
  </si>
  <si>
    <t>D06</t>
  </si>
  <si>
    <t>D8C5XX</t>
  </si>
  <si>
    <t>D12</t>
  </si>
  <si>
    <t>G4B1XX</t>
  </si>
  <si>
    <t>G07</t>
  </si>
  <si>
    <t>G4B2XX</t>
  </si>
  <si>
    <t>G11</t>
  </si>
  <si>
    <t>G4B3XX</t>
  </si>
  <si>
    <t>G15</t>
  </si>
  <si>
    <t>G4B4XX</t>
  </si>
  <si>
    <t>G4B5XX</t>
  </si>
  <si>
    <t>H7C2XX</t>
  </si>
  <si>
    <t>H02</t>
  </si>
  <si>
    <t>H7C3XX</t>
  </si>
  <si>
    <t>D6A1TX</t>
  </si>
  <si>
    <t>D6A2XX</t>
  </si>
  <si>
    <t>D16</t>
  </si>
  <si>
    <t>D6A3XX</t>
  </si>
  <si>
    <t>I2B1TX</t>
  </si>
  <si>
    <t>I2B2XX</t>
  </si>
  <si>
    <t>I2B3XX</t>
  </si>
  <si>
    <t>I2B4XX</t>
  </si>
  <si>
    <t>I20</t>
  </si>
  <si>
    <t>I5E2TX</t>
  </si>
  <si>
    <t>I02</t>
  </si>
  <si>
    <t>I5E3XX</t>
  </si>
  <si>
    <t>I08</t>
  </si>
  <si>
    <t>I5E4XX</t>
  </si>
  <si>
    <t>I5E1IX</t>
  </si>
  <si>
    <t>I01</t>
  </si>
  <si>
    <t>I5E5XX</t>
  </si>
  <si>
    <t>D9B1IX</t>
  </si>
  <si>
    <t>D9B2TX</t>
  </si>
  <si>
    <t>D08</t>
  </si>
  <si>
    <t>D9B3XX</t>
  </si>
  <si>
    <t>I5D1**</t>
  </si>
  <si>
    <t>I05</t>
  </si>
  <si>
    <t>I5D2**</t>
  </si>
  <si>
    <t>I07</t>
  </si>
  <si>
    <t>I5D3**</t>
  </si>
  <si>
    <t>I09</t>
  </si>
  <si>
    <t>I06</t>
  </si>
  <si>
    <t>I3A2TC</t>
  </si>
  <si>
    <t>D7A1TX</t>
  </si>
  <si>
    <t>D7A2XX</t>
  </si>
  <si>
    <t>D7A3XX</t>
  </si>
  <si>
    <t>D7A4XX</t>
  </si>
  <si>
    <t>D7B1TX</t>
  </si>
  <si>
    <t>D07</t>
  </si>
  <si>
    <t>D7B2XX</t>
  </si>
  <si>
    <t>D7B3XX</t>
  </si>
  <si>
    <t>D7B4XX</t>
  </si>
  <si>
    <t>H8F2XX</t>
  </si>
  <si>
    <t>H8F3XX</t>
  </si>
  <si>
    <t>H8F4XX</t>
  </si>
  <si>
    <t>H8F1IX</t>
  </si>
  <si>
    <t>H8F5XX</t>
  </si>
  <si>
    <t>H8F6XX</t>
  </si>
  <si>
    <t>H4P1IX</t>
  </si>
  <si>
    <t>H4P2TX</t>
  </si>
  <si>
    <t>H4P3XX</t>
  </si>
  <si>
    <t>H23</t>
  </si>
  <si>
    <t>H4P4XX</t>
  </si>
  <si>
    <t>H6M1XX</t>
  </si>
  <si>
    <t>H6M2XX</t>
  </si>
  <si>
    <t>H6M3XX</t>
  </si>
  <si>
    <t>H6M4XX</t>
  </si>
  <si>
    <t>D8D1TX</t>
  </si>
  <si>
    <t>D8D2XX</t>
  </si>
  <si>
    <t>D8D3XX</t>
  </si>
  <si>
    <t>D8E1TX</t>
  </si>
  <si>
    <t>D8E2XX</t>
  </si>
  <si>
    <t>D8E3XX</t>
  </si>
  <si>
    <t>C7D1IX</t>
  </si>
  <si>
    <t>C02</t>
  </si>
  <si>
    <t>C7D2IX</t>
  </si>
  <si>
    <t>C7D3IX</t>
  </si>
  <si>
    <t>C07</t>
  </si>
  <si>
    <t>C6R1TX</t>
  </si>
  <si>
    <t>C6R2XX</t>
  </si>
  <si>
    <t>C6R3XX</t>
  </si>
  <si>
    <t>C12</t>
  </si>
  <si>
    <t>C6R4XX</t>
  </si>
  <si>
    <t>C7C1IX</t>
  </si>
  <si>
    <t>C7C2TX</t>
  </si>
  <si>
    <t>C7C3XX</t>
  </si>
  <si>
    <t>C7C4XX</t>
  </si>
  <si>
    <t>C7C5XX</t>
  </si>
  <si>
    <t>C7C6XX</t>
  </si>
  <si>
    <t>C7C7XX</t>
  </si>
  <si>
    <t>C26</t>
  </si>
  <si>
    <t>H5F1XX</t>
  </si>
  <si>
    <t>H5F2TX</t>
  </si>
  <si>
    <t>H5F3XX</t>
  </si>
  <si>
    <t>G3B2TX</t>
  </si>
  <si>
    <t>D9C1TX</t>
  </si>
  <si>
    <t>D9C2XX</t>
  </si>
  <si>
    <t>D9C3XX</t>
  </si>
  <si>
    <t>D17</t>
  </si>
  <si>
    <t>H8H1XX</t>
  </si>
  <si>
    <t>H8H2XX</t>
  </si>
  <si>
    <t>H8H3XX</t>
  </si>
  <si>
    <t>T</t>
  </si>
  <si>
    <t>H2A4XX</t>
  </si>
  <si>
    <t>T04</t>
  </si>
  <si>
    <t>H2A2XX</t>
  </si>
  <si>
    <t>T02</t>
  </si>
  <si>
    <t>H2A3XX</t>
  </si>
  <si>
    <t>T03</t>
  </si>
  <si>
    <t>H2A1XX</t>
  </si>
  <si>
    <t>T01</t>
  </si>
  <si>
    <t>H6N1IX</t>
  </si>
  <si>
    <t>H6N2TX</t>
  </si>
  <si>
    <t>H6N3XX</t>
  </si>
  <si>
    <t>H6N4XX</t>
  </si>
  <si>
    <t>H6N5XX</t>
  </si>
  <si>
    <t>H6N6XX</t>
  </si>
  <si>
    <t>I9A1TX</t>
  </si>
  <si>
    <t>I03</t>
  </si>
  <si>
    <t>I9A2XX</t>
  </si>
  <si>
    <t>I9A3XX</t>
  </si>
  <si>
    <t>I13</t>
  </si>
  <si>
    <t>C8C1TX</t>
  </si>
  <si>
    <t>C04</t>
  </si>
  <si>
    <t>C8C2XX</t>
  </si>
  <si>
    <t>C8C3XX</t>
  </si>
  <si>
    <t>C8D1TX</t>
  </si>
  <si>
    <t>C8D2XX</t>
  </si>
  <si>
    <t>C8D3XX</t>
  </si>
  <si>
    <t>C8D4XX</t>
  </si>
  <si>
    <t>I9B1IX</t>
  </si>
  <si>
    <t>I9B2TX</t>
  </si>
  <si>
    <t>I04</t>
  </si>
  <si>
    <t>I2D3XX</t>
  </si>
  <si>
    <t>I2D4XX</t>
  </si>
  <si>
    <t>I2D1IX</t>
  </si>
  <si>
    <t>I2D2TX</t>
  </si>
  <si>
    <t>H5E1XX</t>
  </si>
  <si>
    <t>H5E2XX</t>
  </si>
  <si>
    <t>LEGAUD</t>
  </si>
  <si>
    <t>N/A</t>
  </si>
  <si>
    <t>G3C2TX</t>
  </si>
  <si>
    <t>G3C3XX</t>
  </si>
  <si>
    <t>G3C4XX</t>
  </si>
  <si>
    <t>D9D1TX</t>
  </si>
  <si>
    <t>D9D2XX</t>
  </si>
  <si>
    <t>D20</t>
  </si>
  <si>
    <t>D8F1IX</t>
  </si>
  <si>
    <t>D01</t>
  </si>
  <si>
    <t>D8F2IX</t>
  </si>
  <si>
    <t>D8F3IX</t>
  </si>
  <si>
    <t>D8F4IX</t>
  </si>
  <si>
    <t>D8F5IX</t>
  </si>
  <si>
    <t>D8F7IX</t>
  </si>
  <si>
    <t>D09</t>
  </si>
  <si>
    <t>D6B1TX</t>
  </si>
  <si>
    <t>D6B2XX</t>
  </si>
  <si>
    <t>D6B3XX</t>
  </si>
  <si>
    <t>D6B4XX</t>
  </si>
  <si>
    <t>H6G8XX</t>
  </si>
  <si>
    <t>D8G1TX</t>
  </si>
  <si>
    <t>D8G2XX</t>
  </si>
  <si>
    <t>D8G3XX</t>
  </si>
  <si>
    <t>D8G4XX</t>
  </si>
  <si>
    <t>H3I2TX</t>
  </si>
  <si>
    <t>H3I3XX</t>
  </si>
  <si>
    <t>H08</t>
  </si>
  <si>
    <t>H3I4XX</t>
  </si>
  <si>
    <t>H3I1IX</t>
  </si>
  <si>
    <t>H03</t>
  </si>
  <si>
    <t>H3I5XX</t>
  </si>
  <si>
    <t>H3I6XX</t>
  </si>
  <si>
    <t>G3D1TX</t>
  </si>
  <si>
    <t>G3D2XX</t>
  </si>
  <si>
    <t>G3D3XX</t>
  </si>
  <si>
    <t>G21</t>
  </si>
  <si>
    <t>C6U1TX</t>
  </si>
  <si>
    <t>C6U2XX</t>
  </si>
  <si>
    <t>C11</t>
  </si>
  <si>
    <t>C6U3XX</t>
  </si>
  <si>
    <t>C6S4XX</t>
  </si>
  <si>
    <t>G3E1TX</t>
  </si>
  <si>
    <t>G04</t>
  </si>
  <si>
    <t>C7E1XX</t>
  </si>
  <si>
    <t>C6S1XX</t>
  </si>
  <si>
    <t>C6S2XX</t>
  </si>
  <si>
    <t>C6S3XX</t>
  </si>
  <si>
    <t>C6S5XX</t>
  </si>
  <si>
    <t>C6S6XX</t>
  </si>
  <si>
    <t>G3A5XX</t>
  </si>
  <si>
    <t>G3A6XX</t>
  </si>
  <si>
    <t>H6P1TX</t>
  </si>
  <si>
    <t>H6P2XX</t>
  </si>
  <si>
    <t>H6P3XX</t>
  </si>
  <si>
    <t>H6P4XX</t>
  </si>
  <si>
    <t>H6P5XX</t>
  </si>
  <si>
    <t>H6P6XX</t>
  </si>
  <si>
    <t>C8E1XX</t>
  </si>
  <si>
    <t>C8E2XX</t>
  </si>
  <si>
    <t>C8E3XX</t>
  </si>
  <si>
    <t>C8F1TX</t>
  </si>
  <si>
    <t>C8F2XX</t>
  </si>
  <si>
    <t>C1J1XX</t>
  </si>
  <si>
    <t>C1J2XX</t>
  </si>
  <si>
    <t>D6C1TX</t>
  </si>
  <si>
    <t>D6C2XX</t>
  </si>
  <si>
    <t>D6C3XX</t>
  </si>
  <si>
    <t>A4B5XX</t>
  </si>
  <si>
    <t>A19</t>
  </si>
  <si>
    <t>A4B6XX</t>
  </si>
  <si>
    <t>G1A3XX</t>
  </si>
  <si>
    <t>G1A2TX</t>
  </si>
  <si>
    <t>G17</t>
  </si>
  <si>
    <t>A4B2TX</t>
  </si>
  <si>
    <t>A4B3XX</t>
  </si>
  <si>
    <t>A4B4XX</t>
  </si>
  <si>
    <t>A4B1IX</t>
  </si>
  <si>
    <t>H4Q2TX</t>
  </si>
  <si>
    <t>H4Q3XX</t>
  </si>
  <si>
    <t>H4Q4XX</t>
  </si>
  <si>
    <t>H4Q1IX</t>
  </si>
  <si>
    <t>D7C1TX</t>
  </si>
  <si>
    <t>D7C2XX</t>
  </si>
  <si>
    <t>D7C3XX</t>
  </si>
  <si>
    <t>D7C4XX</t>
  </si>
  <si>
    <t>D7C5XX</t>
  </si>
  <si>
    <t>I9B3XX</t>
  </si>
  <si>
    <t>I9B4XX</t>
  </si>
  <si>
    <t>H4R1XX</t>
  </si>
  <si>
    <t>H4R2XX</t>
  </si>
  <si>
    <t>D9E1TX</t>
  </si>
  <si>
    <t>D9E2XX</t>
  </si>
  <si>
    <t>H8J2XX</t>
  </si>
  <si>
    <t>H8J3XX</t>
  </si>
  <si>
    <t>H8J4XX</t>
  </si>
  <si>
    <t>H8J1IX</t>
  </si>
  <si>
    <t>H8J5XX</t>
  </si>
  <si>
    <t>C4M2XX</t>
  </si>
  <si>
    <t>C4M1XX</t>
  </si>
  <si>
    <t>C4M3XX</t>
  </si>
  <si>
    <t>C1K1XX</t>
  </si>
  <si>
    <t>C1K2XX</t>
  </si>
  <si>
    <t>H8G2XX</t>
  </si>
  <si>
    <t>H8G3XX</t>
  </si>
  <si>
    <t>H8G4XX</t>
  </si>
  <si>
    <t>H8G1IX</t>
  </si>
  <si>
    <t>H8G5XX</t>
  </si>
  <si>
    <t>H8G6XX</t>
  </si>
  <si>
    <t>H6Q1XX</t>
  </si>
  <si>
    <t>H6Q2XX</t>
  </si>
  <si>
    <t>H6R2TX</t>
  </si>
  <si>
    <t>H6R3XX</t>
  </si>
  <si>
    <t>H6R1IX</t>
  </si>
  <si>
    <t>H6R4XX</t>
  </si>
  <si>
    <t>H6R5XX</t>
  </si>
  <si>
    <t>H6O1XX</t>
  </si>
  <si>
    <t>H6O2XX</t>
  </si>
  <si>
    <t>H6O3XX</t>
  </si>
  <si>
    <t>H6O4</t>
  </si>
  <si>
    <t>H6O4XX</t>
  </si>
  <si>
    <t>H8K2XX</t>
  </si>
  <si>
    <t>H8K3XX</t>
  </si>
  <si>
    <t>H8K4XX</t>
  </si>
  <si>
    <t>H8K1IX</t>
  </si>
  <si>
    <t>H8K5XX</t>
  </si>
  <si>
    <t>A4C1TX</t>
  </si>
  <si>
    <t>A4C3XX</t>
  </si>
  <si>
    <t>G3F1TX</t>
  </si>
  <si>
    <t>G03</t>
  </si>
  <si>
    <t>G3F2XX</t>
  </si>
  <si>
    <t>G05</t>
  </si>
  <si>
    <t>G3F3XX</t>
  </si>
  <si>
    <t>H6S1TX</t>
  </si>
  <si>
    <t>H6S2XX</t>
  </si>
  <si>
    <t>H6S3XX</t>
  </si>
  <si>
    <t>D9F1TX</t>
  </si>
  <si>
    <t>D8H1TX</t>
  </si>
  <si>
    <t>D8H2XX</t>
  </si>
  <si>
    <t>D8H3XX</t>
  </si>
  <si>
    <t>G1B2TX</t>
  </si>
  <si>
    <t>C4L1TX</t>
  </si>
  <si>
    <t>C4L2XX</t>
  </si>
  <si>
    <t>C4L3XX</t>
  </si>
  <si>
    <t>C4L4XX</t>
  </si>
  <si>
    <t>H6T1XX</t>
  </si>
  <si>
    <t>S</t>
  </si>
  <si>
    <t>A4A6XX</t>
  </si>
  <si>
    <t>S05</t>
  </si>
  <si>
    <t>A4A7XX</t>
  </si>
  <si>
    <t>S06</t>
  </si>
  <si>
    <t>A4A1IX</t>
  </si>
  <si>
    <t>S01</t>
  </si>
  <si>
    <t>A4A5XX</t>
  </si>
  <si>
    <t>S04</t>
  </si>
  <si>
    <t>A4A3TX</t>
  </si>
  <si>
    <t>S02</t>
  </si>
  <si>
    <t>A4A4XX</t>
  </si>
  <si>
    <t>S03</t>
  </si>
  <si>
    <t>H4S1IX</t>
  </si>
  <si>
    <t>H07</t>
  </si>
  <si>
    <t>H4S2IX</t>
  </si>
  <si>
    <t>G3J1IX</t>
  </si>
  <si>
    <t>G01</t>
  </si>
  <si>
    <t>G3J2IX</t>
  </si>
  <si>
    <t>G3J3IX</t>
  </si>
  <si>
    <t>G3J4IX</t>
  </si>
  <si>
    <t>G3J5IX</t>
  </si>
  <si>
    <t>H7B1XX</t>
  </si>
  <si>
    <t>H7A1XX</t>
  </si>
  <si>
    <t>H7A2XX</t>
  </si>
  <si>
    <t>H7A3XX</t>
  </si>
  <si>
    <t>H7A4XX</t>
  </si>
  <si>
    <t>I1B1TX</t>
  </si>
  <si>
    <t>I1B2XX</t>
  </si>
  <si>
    <t>I1B3XX</t>
  </si>
  <si>
    <t>I1B4XX</t>
  </si>
  <si>
    <t>I1B5XX</t>
  </si>
  <si>
    <t>H6S4XX</t>
  </si>
  <si>
    <t>D6D1TX</t>
  </si>
  <si>
    <t>D6D2XX</t>
  </si>
  <si>
    <t>D6D3XX</t>
  </si>
  <si>
    <t>H4T1IX</t>
  </si>
  <si>
    <t>H4T2IX</t>
  </si>
  <si>
    <t>H4T3IX</t>
  </si>
  <si>
    <t>H4T4IX</t>
  </si>
  <si>
    <t>H8M2XX</t>
  </si>
  <si>
    <t>H8M3XX</t>
  </si>
  <si>
    <t>H8M1IX</t>
  </si>
  <si>
    <t>H8L1XX</t>
  </si>
  <si>
    <t>H8L2XX</t>
  </si>
  <si>
    <t>H8N1XX</t>
  </si>
  <si>
    <t>H8N2XX</t>
  </si>
  <si>
    <t>H8N3XX</t>
  </si>
  <si>
    <t>H8N4XX</t>
  </si>
  <si>
    <t>H8N5XX</t>
  </si>
  <si>
    <t>H4M1IX</t>
  </si>
  <si>
    <t>H4M2TX</t>
  </si>
  <si>
    <t>H4M3XX</t>
  </si>
  <si>
    <t>H4M4XX</t>
  </si>
  <si>
    <t>H4M5XX</t>
  </si>
  <si>
    <t>G1C2TX</t>
  </si>
  <si>
    <t>G1C3XX</t>
  </si>
  <si>
    <t>G1C1IX</t>
  </si>
  <si>
    <t>P1A1XX</t>
  </si>
  <si>
    <t>C5K1IX</t>
  </si>
  <si>
    <t>C5K2TX</t>
  </si>
  <si>
    <t>C5K3XX</t>
  </si>
  <si>
    <t>C5K4XX</t>
  </si>
  <si>
    <t>C5L1TX</t>
  </si>
  <si>
    <t>C5L2XX</t>
  </si>
  <si>
    <t>C5L3XX</t>
  </si>
  <si>
    <t>C5L4XX</t>
  </si>
  <si>
    <t>D7D1TX</t>
  </si>
  <si>
    <t>D7D2XX</t>
  </si>
  <si>
    <t>D7D3XX</t>
  </si>
  <si>
    <t>G3H2TX</t>
  </si>
  <si>
    <t>G3H1IX</t>
  </si>
  <si>
    <t>D6E1TX</t>
  </si>
  <si>
    <t>D6E2XX</t>
  </si>
  <si>
    <t>C9B1XX</t>
  </si>
  <si>
    <t>C9B2XX</t>
  </si>
  <si>
    <t>C9B3XX</t>
  </si>
  <si>
    <t>C9C1TX</t>
  </si>
  <si>
    <t>C9C2XX</t>
  </si>
  <si>
    <t>C9C3XX</t>
  </si>
  <si>
    <t>C9C4XX</t>
  </si>
  <si>
    <t>H6U1TX</t>
  </si>
  <si>
    <t>H6U2XX</t>
  </si>
  <si>
    <t>H6U3XX</t>
  </si>
  <si>
    <t>H6U4XX</t>
  </si>
  <si>
    <t>H6U5XX</t>
  </si>
  <si>
    <t>H6U6XX</t>
  </si>
  <si>
    <t>H6V5XX</t>
  </si>
  <si>
    <t>H6V1TX</t>
  </si>
  <si>
    <t>H6V2XX</t>
  </si>
  <si>
    <t>H6V3XX</t>
  </si>
  <si>
    <t>FY 2017-18 Expenditures</t>
  </si>
  <si>
    <t>Department:</t>
  </si>
  <si>
    <t>Expenditure</t>
  </si>
  <si>
    <t>Total Expenditures</t>
  </si>
  <si>
    <t>Start date</t>
  </si>
  <si>
    <t>GF</t>
  </si>
  <si>
    <t>CF</t>
  </si>
  <si>
    <t>TOTAL</t>
  </si>
  <si>
    <t>Other Costs</t>
  </si>
  <si>
    <t>Total Other Costs</t>
  </si>
  <si>
    <t>Prorated FTE</t>
  </si>
  <si>
    <t>Summary</t>
  </si>
  <si>
    <t>FY 2018-19 Expenditures</t>
  </si>
  <si>
    <t>Employee Insurance Total</t>
  </si>
  <si>
    <t>PERA Base</t>
  </si>
  <si>
    <t>Prorated</t>
  </si>
  <si>
    <t>Centrally Appropriated Costs</t>
  </si>
  <si>
    <t>Cash Funds</t>
  </si>
  <si>
    <t>General Fund</t>
  </si>
  <si>
    <t>Federal Funds</t>
  </si>
  <si>
    <t>Appropriation Required</t>
  </si>
  <si>
    <t>FY 2019-20 Expenditures</t>
  </si>
  <si>
    <t>Grand Total</t>
  </si>
  <si>
    <t>Supplemental PERA</t>
  </si>
  <si>
    <t>Full-Year</t>
  </si>
  <si>
    <t>Start Date</t>
  </si>
  <si>
    <t>Annual</t>
  </si>
  <si>
    <t>FY 2019-20 GRAND TOTAL</t>
  </si>
  <si>
    <t>Centrally Appropriated</t>
  </si>
  <si>
    <t>FY 2018-19 GRAND TOTAL</t>
  </si>
  <si>
    <t>FY 2017-18 GRAND TOTAL</t>
  </si>
  <si>
    <t>Unadjusted</t>
  </si>
  <si>
    <t>No Paydate</t>
  </si>
  <si>
    <t>Other Operating Costs</t>
  </si>
  <si>
    <t>Fee Impact</t>
  </si>
  <si>
    <t>Proposed Fee</t>
  </si>
  <si>
    <t>Current Fee</t>
  </si>
  <si>
    <t>Hours</t>
  </si>
  <si>
    <t>per week</t>
  </si>
  <si>
    <t>Capital Outlay</t>
  </si>
  <si>
    <t>Standard Operating</t>
  </si>
  <si>
    <t>Contact Name and Phone:</t>
  </si>
  <si>
    <t>Type of Fee</t>
  </si>
  <si>
    <t>Fee Name</t>
  </si>
  <si>
    <t># Affected</t>
  </si>
  <si>
    <t>Current Revenue</t>
  </si>
  <si>
    <t>New Revenue</t>
  </si>
  <si>
    <t>Change in Revenue</t>
  </si>
  <si>
    <t>Fee Revenue under Current Law</t>
  </si>
  <si>
    <t>Fee Revenue under Bill</t>
  </si>
  <si>
    <t>FY 2017-18 Revenue</t>
  </si>
  <si>
    <t>FY 2018-19 Revenue</t>
  </si>
  <si>
    <t>HLD rate</t>
  </si>
  <si>
    <t>Agriculture</t>
  </si>
  <si>
    <t>Corrections</t>
  </si>
  <si>
    <t>Education</t>
  </si>
  <si>
    <t>Governor's Office</t>
  </si>
  <si>
    <t>Higher Ed</t>
  </si>
  <si>
    <t>Human Services</t>
  </si>
  <si>
    <t>Judicial</t>
  </si>
  <si>
    <t>Law</t>
  </si>
  <si>
    <t>Local Affairs</t>
  </si>
  <si>
    <t>Natural Resources</t>
  </si>
  <si>
    <t>Public Safety</t>
  </si>
  <si>
    <t>Regulatory Agencies</t>
  </si>
  <si>
    <t>Revenue</t>
  </si>
  <si>
    <t>Transportation</t>
  </si>
  <si>
    <t>Treasury</t>
  </si>
  <si>
    <t>Indirect rate</t>
  </si>
  <si>
    <t>10.7-12%</t>
  </si>
  <si>
    <t>No</t>
  </si>
  <si>
    <t>Operating</t>
  </si>
  <si>
    <t>plus capital</t>
  </si>
  <si>
    <t>FY 2017-18</t>
  </si>
  <si>
    <t>Reapprop. Funds</t>
  </si>
  <si>
    <t xml:space="preserve">GF Paydate </t>
  </si>
  <si>
    <t>Shift</t>
  </si>
  <si>
    <t>ADMINISTRATOR I</t>
  </si>
  <si>
    <t>H1B1</t>
  </si>
  <si>
    <t>H1B1TX</t>
  </si>
  <si>
    <t>ADMINISTRATOR II</t>
  </si>
  <si>
    <t>H1B2</t>
  </si>
  <si>
    <t>H1B2XX</t>
  </si>
  <si>
    <t>ADMINISTRATOR III</t>
  </si>
  <si>
    <t>H1B3</t>
  </si>
  <si>
    <t>H1B3XX</t>
  </si>
  <si>
    <t>ADMINISTRATOR IV</t>
  </si>
  <si>
    <t>H1B4</t>
  </si>
  <si>
    <t>H1B4XX</t>
  </si>
  <si>
    <t>ADMINISTRATOR V</t>
  </si>
  <si>
    <t>H1B5</t>
  </si>
  <si>
    <t>H1B5XX</t>
  </si>
  <si>
    <t>ANALYST I</t>
  </si>
  <si>
    <t>H1C1</t>
  </si>
  <si>
    <t>H1C1TX</t>
  </si>
  <si>
    <t>ANALYST II</t>
  </si>
  <si>
    <t>H1C2</t>
  </si>
  <si>
    <t>H1C2XX</t>
  </si>
  <si>
    <t>ANALYST III</t>
  </si>
  <si>
    <t>H1C3</t>
  </si>
  <si>
    <t>H1C3XX</t>
  </si>
  <si>
    <t>ANALYST IV</t>
  </si>
  <si>
    <t>H1C4</t>
  </si>
  <si>
    <t>H1C4XX</t>
  </si>
  <si>
    <t>ANALYST V</t>
  </si>
  <si>
    <t>H1C5</t>
  </si>
  <si>
    <t>H1C5XX</t>
  </si>
  <si>
    <t>ANALYST VI</t>
  </si>
  <si>
    <t>H1C6</t>
  </si>
  <si>
    <t>H1C6XX</t>
  </si>
  <si>
    <t>ANALYST VII</t>
  </si>
  <si>
    <t>H1C7</t>
  </si>
  <si>
    <t>H1C7XX</t>
  </si>
  <si>
    <t>APPRAISER I</t>
  </si>
  <si>
    <t>H1F3</t>
  </si>
  <si>
    <t>H1F3XX</t>
  </si>
  <si>
    <t>APPRAISER II</t>
  </si>
  <si>
    <t>H1F4</t>
  </si>
  <si>
    <t>H1F4XX</t>
  </si>
  <si>
    <t>APPRAISER III</t>
  </si>
  <si>
    <t>H1F5</t>
  </si>
  <si>
    <t>H1F5XX</t>
  </si>
  <si>
    <t>I5C1**</t>
  </si>
  <si>
    <t>I5C2**</t>
  </si>
  <si>
    <t>COLLECTIONS REP I</t>
  </si>
  <si>
    <t>COLLECTIONS REP II</t>
  </si>
  <si>
    <t>COMM &amp; ECONOMIC DEVT I</t>
  </si>
  <si>
    <t>H1N1</t>
  </si>
  <si>
    <t>H1N1TX</t>
  </si>
  <si>
    <t>COMM &amp; ECONOMIC DEVT II</t>
  </si>
  <si>
    <t>H1N2</t>
  </si>
  <si>
    <t>H1N2XX</t>
  </si>
  <si>
    <t>COMM &amp; ECONOMIC DEVT III</t>
  </si>
  <si>
    <t>H1N3</t>
  </si>
  <si>
    <t>H1N3XX</t>
  </si>
  <si>
    <t>COMM &amp; ECONOMIC DEVT IV</t>
  </si>
  <si>
    <t>H1N4</t>
  </si>
  <si>
    <t>H1N4XX</t>
  </si>
  <si>
    <t>COMM &amp; ECONOMIC DEVT V</t>
  </si>
  <si>
    <t>H1N5</t>
  </si>
  <si>
    <t>H1N5XX</t>
  </si>
  <si>
    <t>COMM &amp; ECONOMIC DEVT VI</t>
  </si>
  <si>
    <t>H1N6</t>
  </si>
  <si>
    <t>H1N6XX</t>
  </si>
  <si>
    <t>COMM PROGRAMS SPEC I</t>
  </si>
  <si>
    <t>H1O1</t>
  </si>
  <si>
    <t>H1O1TX</t>
  </si>
  <si>
    <t xml:space="preserve">COMM PROGRAMS SPEC II </t>
  </si>
  <si>
    <t>H1O2</t>
  </si>
  <si>
    <t>H1O2XX</t>
  </si>
  <si>
    <t>COMM PROGRAMS SPEC III</t>
  </si>
  <si>
    <t>H1O3</t>
  </si>
  <si>
    <t>H1O3XX</t>
  </si>
  <si>
    <t>COMM PROGRAMS SPEC IV</t>
  </si>
  <si>
    <t>H1O4</t>
  </si>
  <si>
    <t>H1O4XX</t>
  </si>
  <si>
    <t>COMM PROGRAMS SPEC V</t>
  </si>
  <si>
    <t>H1O5</t>
  </si>
  <si>
    <t>H1O5XX</t>
  </si>
  <si>
    <t>COMM PROGRAMS SPEC VI</t>
  </si>
  <si>
    <t>H1O6</t>
  </si>
  <si>
    <t>H1O6XX</t>
  </si>
  <si>
    <t>COMPLIANCE SPECIALIST I</t>
  </si>
  <si>
    <t>H1G1</t>
  </si>
  <si>
    <t>H1G1TX</t>
  </si>
  <si>
    <t>COMPLIANCE SPECIALIST II</t>
  </si>
  <si>
    <t>H1G2</t>
  </si>
  <si>
    <t>H1G2XX</t>
  </si>
  <si>
    <t>COMPLIANCE SPECIALIST III</t>
  </si>
  <si>
    <t>H1G3</t>
  </si>
  <si>
    <t>H1G3XX</t>
  </si>
  <si>
    <t>COMPLIANCE SPECIALIST IV</t>
  </si>
  <si>
    <t>H1G4</t>
  </si>
  <si>
    <t>H1G4XX</t>
  </si>
  <si>
    <t>COMPLIANCE SPECIALIST V</t>
  </si>
  <si>
    <t>H1G5</t>
  </si>
  <si>
    <t>H1G5XX</t>
  </si>
  <si>
    <t>COMPLIANCE SPECIALIST VI</t>
  </si>
  <si>
    <t>H1G6</t>
  </si>
  <si>
    <t>H1G6XX</t>
  </si>
  <si>
    <t>CONTRACT ADMINISTRATOR I</t>
  </si>
  <si>
    <t xml:space="preserve">H1H1 </t>
  </si>
  <si>
    <t>H1H1TX</t>
  </si>
  <si>
    <t>CONTRACT ADMINISTRATOR II</t>
  </si>
  <si>
    <t xml:space="preserve">H1H2 </t>
  </si>
  <si>
    <t>H1H2XX</t>
  </si>
  <si>
    <t>CONTRACT ADMINISTRATOR III</t>
  </si>
  <si>
    <t xml:space="preserve">H1H3 </t>
  </si>
  <si>
    <t>H1H3XX</t>
  </si>
  <si>
    <t>CONTRACT ADMINISTRATOR IV</t>
  </si>
  <si>
    <t xml:space="preserve">H1H4 </t>
  </si>
  <si>
    <t xml:space="preserve">H1H4XX </t>
  </si>
  <si>
    <t>CONTRACT ADMINISTRATOR V</t>
  </si>
  <si>
    <t xml:space="preserve">H1H5 </t>
  </si>
  <si>
    <t xml:space="preserve">H1H5XX </t>
  </si>
  <si>
    <t>CONTRACT ADMINISTRATOR VI</t>
  </si>
  <si>
    <t>H1H6</t>
  </si>
  <si>
    <t>H1H6XX</t>
  </si>
  <si>
    <t>CORR SPL LIC TRDE SUP I</t>
  </si>
  <si>
    <t>CORR SPL LIC TRDE SUP II</t>
  </si>
  <si>
    <t>CORR SPL LIC TRDE SUP III</t>
  </si>
  <si>
    <t>CORR/YTH/CLN SEC SPEC III</t>
  </si>
  <si>
    <t>CUSTODIAN I**</t>
  </si>
  <si>
    <t>D22</t>
  </si>
  <si>
    <t>CUSTODIAN II**</t>
  </si>
  <si>
    <t>D23</t>
  </si>
  <si>
    <t>CUSTODIAN III**</t>
  </si>
  <si>
    <t>D29</t>
  </si>
  <si>
    <t>CUSTODIAN IV**</t>
  </si>
  <si>
    <t>D31</t>
  </si>
  <si>
    <t>DATA MANAGEMENT I</t>
  </si>
  <si>
    <t>H1D1</t>
  </si>
  <si>
    <t>H1D1TX</t>
  </si>
  <si>
    <t xml:space="preserve">DATA MANAGEMENT II </t>
  </si>
  <si>
    <t>H1D2</t>
  </si>
  <si>
    <t>H1D2XX</t>
  </si>
  <si>
    <t>DATA MANAGEMENT III</t>
  </si>
  <si>
    <t>H1D3</t>
  </si>
  <si>
    <t>H1D3XX</t>
  </si>
  <si>
    <t>DATA MANAGEMENT IV</t>
  </si>
  <si>
    <t>H1D4</t>
  </si>
  <si>
    <t>H1D4XX</t>
  </si>
  <si>
    <t xml:space="preserve">DATA MANAGEMENT V </t>
  </si>
  <si>
    <t>H1D5</t>
  </si>
  <si>
    <t>H1D5XX</t>
  </si>
  <si>
    <t>DATA MANAGEMENT VI</t>
  </si>
  <si>
    <t>H1D6</t>
  </si>
  <si>
    <t>H1D6XX</t>
  </si>
  <si>
    <t>ECONOMIST I</t>
  </si>
  <si>
    <t>H1P2</t>
  </si>
  <si>
    <t>H1P2XX</t>
  </si>
  <si>
    <t>ECONOMIST II</t>
  </si>
  <si>
    <t>H1P3</t>
  </si>
  <si>
    <t>H1P3XX</t>
  </si>
  <si>
    <t>ECONOMIST III</t>
  </si>
  <si>
    <t>H1P4</t>
  </si>
  <si>
    <t>H1P4XX</t>
  </si>
  <si>
    <t>ECONOMIST IV</t>
  </si>
  <si>
    <t>H1P5</t>
  </si>
  <si>
    <t>H1P5XX</t>
  </si>
  <si>
    <t>ECONOMIST V</t>
  </si>
  <si>
    <t>H1P6</t>
  </si>
  <si>
    <t>H1P6XX</t>
  </si>
  <si>
    <t>ELECTIONS SPECIALIST I</t>
  </si>
  <si>
    <t>H1U1</t>
  </si>
  <si>
    <t>H1U1TX</t>
  </si>
  <si>
    <t>ELECTIONS SPECIALIST II</t>
  </si>
  <si>
    <t>H1U2</t>
  </si>
  <si>
    <t>H1U2XX</t>
  </si>
  <si>
    <t>ELECTIONS SPECIALIST III</t>
  </si>
  <si>
    <t>H1U3</t>
  </si>
  <si>
    <t>H1U3XX</t>
  </si>
  <si>
    <t>ELECTIONS SPECIALIST IV</t>
  </si>
  <si>
    <t>H1U4</t>
  </si>
  <si>
    <t>H1U4XX</t>
  </si>
  <si>
    <t>ELECTIONS SPECIALIST V</t>
  </si>
  <si>
    <t>H1U5</t>
  </si>
  <si>
    <t>H1U5XX</t>
  </si>
  <si>
    <t>ELECTIONS SPECIALIST VI</t>
  </si>
  <si>
    <t>H1U6</t>
  </si>
  <si>
    <t>H1U6XX</t>
  </si>
  <si>
    <t>EMER PREP &amp; COMM SPEC I</t>
  </si>
  <si>
    <t>H6F1</t>
  </si>
  <si>
    <t>H6F1TX</t>
  </si>
  <si>
    <t>EMER PREP &amp; COMM SPEC II</t>
  </si>
  <si>
    <t>H6F2</t>
  </si>
  <si>
    <t>H6F2XX</t>
  </si>
  <si>
    <t>EMER PREP &amp; COMM SPEC III</t>
  </si>
  <si>
    <t>H6F3</t>
  </si>
  <si>
    <t>H6F3XX</t>
  </si>
  <si>
    <t>EMER PREP &amp; COMM SPEC IV</t>
  </si>
  <si>
    <t>H6F4</t>
  </si>
  <si>
    <t>H6F4XX</t>
  </si>
  <si>
    <t>EMER PREP &amp; COMM SPEC V</t>
  </si>
  <si>
    <t>H6F5</t>
  </si>
  <si>
    <t>H6F5XX</t>
  </si>
  <si>
    <t>EMER PREP &amp; COMM SPEC VI</t>
  </si>
  <si>
    <t>H6F6</t>
  </si>
  <si>
    <t>H6F6XX</t>
  </si>
  <si>
    <t>I2C1I*</t>
  </si>
  <si>
    <t>I2C2T*</t>
  </si>
  <si>
    <t>I2C3**</t>
  </si>
  <si>
    <t>I3A1I*</t>
  </si>
  <si>
    <t>I3A3**</t>
  </si>
  <si>
    <t>I3A4**</t>
  </si>
  <si>
    <t>I3A5**</t>
  </si>
  <si>
    <t>I3A6**</t>
  </si>
  <si>
    <t>FIREFIGHTER I</t>
  </si>
  <si>
    <t>A5A1</t>
  </si>
  <si>
    <t>A5A1TX</t>
  </si>
  <si>
    <t>FIREFIGHTER II</t>
  </si>
  <si>
    <t>A5A2</t>
  </si>
  <si>
    <t>A5A2XX</t>
  </si>
  <si>
    <t>FIREFIGHTER III</t>
  </si>
  <si>
    <t>A5A3</t>
  </si>
  <si>
    <t>A5A3XX</t>
  </si>
  <si>
    <t>FIREFIGHTER IV</t>
  </si>
  <si>
    <t>A5A4</t>
  </si>
  <si>
    <t>A5A4XX</t>
  </si>
  <si>
    <t>FIREFIGHTER V</t>
  </si>
  <si>
    <t>A5A5</t>
  </si>
  <si>
    <t>A5A5XX</t>
  </si>
  <si>
    <t>FIREFIGHTER VI</t>
  </si>
  <si>
    <t>A5A6</t>
  </si>
  <si>
    <t>A5A6XX</t>
  </si>
  <si>
    <t>FIREFIGHTER VII</t>
  </si>
  <si>
    <t>A5A7</t>
  </si>
  <si>
    <t>A5A7XX</t>
  </si>
  <si>
    <t>GRANTS SPECIALIST I</t>
  </si>
  <si>
    <t>H1I1</t>
  </si>
  <si>
    <t>H1I1TX</t>
  </si>
  <si>
    <t>GRANTS SPECIALIST II</t>
  </si>
  <si>
    <t>H1I2</t>
  </si>
  <si>
    <t>H1I2XX</t>
  </si>
  <si>
    <t>GRANTS SPECIALIST III</t>
  </si>
  <si>
    <t>H1I3</t>
  </si>
  <si>
    <t>H1I3XX</t>
  </si>
  <si>
    <t>GRANTS SPECIALIST IV</t>
  </si>
  <si>
    <t>H1I4</t>
  </si>
  <si>
    <t>H1I4XX</t>
  </si>
  <si>
    <t>GRANTS SPECIALIST V</t>
  </si>
  <si>
    <t>H1I5</t>
  </si>
  <si>
    <t>H1I5XX</t>
  </si>
  <si>
    <t>GRANTS SPECIALIST VI</t>
  </si>
  <si>
    <t>H1I6</t>
  </si>
  <si>
    <t>H1I6XX</t>
  </si>
  <si>
    <t>HUMAN RESOURCES SPEC I</t>
  </si>
  <si>
    <t>H4G1</t>
  </si>
  <si>
    <t>H4G1TX</t>
  </si>
  <si>
    <t>HUMAN RESOURCES SPEC II</t>
  </si>
  <si>
    <t>H4G2</t>
  </si>
  <si>
    <t>H4G2XX</t>
  </si>
  <si>
    <t>HUMAN RESOURCES SPEC III</t>
  </si>
  <si>
    <t>H4G3</t>
  </si>
  <si>
    <t>H4G3XX</t>
  </si>
  <si>
    <t>HUMAN RESOURCES SPEC IV</t>
  </si>
  <si>
    <t>H4G4</t>
  </si>
  <si>
    <t>H4G4XX</t>
  </si>
  <si>
    <t>HUMAN RESOURCES SPEC V</t>
  </si>
  <si>
    <t>H4G5</t>
  </si>
  <si>
    <t>H4G5XX</t>
  </si>
  <si>
    <t>HUMAN RESOURCES SPEC VI</t>
  </si>
  <si>
    <t>H4G6</t>
  </si>
  <si>
    <t>H4G6XX</t>
  </si>
  <si>
    <t>HUMAN RESOURCES SPEC VII</t>
  </si>
  <si>
    <t>H4G7</t>
  </si>
  <si>
    <t>H4G7XX</t>
  </si>
  <si>
    <t>LABOR/EMPLOY SPEC INT</t>
  </si>
  <si>
    <t>LEGISLATIVE AUDITOR *</t>
  </si>
  <si>
    <t>LIAISON I</t>
  </si>
  <si>
    <t>H1Q1</t>
  </si>
  <si>
    <t>H1Q1TX</t>
  </si>
  <si>
    <t>LIAISON II</t>
  </si>
  <si>
    <t>H1Q2</t>
  </si>
  <si>
    <t>H1Q2XX</t>
  </si>
  <si>
    <t>LIAISON III</t>
  </si>
  <si>
    <t>H1Q3</t>
  </si>
  <si>
    <t>H1Q3XX</t>
  </si>
  <si>
    <t>LIAISON IV</t>
  </si>
  <si>
    <t>H1Q4</t>
  </si>
  <si>
    <t>H1Q4XX</t>
  </si>
  <si>
    <t>LIAISON V</t>
  </si>
  <si>
    <t>H1Q5</t>
  </si>
  <si>
    <t>H1Q5XX</t>
  </si>
  <si>
    <t>LIAISON VI</t>
  </si>
  <si>
    <t>H1Q6</t>
  </si>
  <si>
    <t>H1Q6XX</t>
  </si>
  <si>
    <t>LIBRARIAN I</t>
  </si>
  <si>
    <t>H3G2</t>
  </si>
  <si>
    <t>H3G2XX</t>
  </si>
  <si>
    <t>LIBRARIAN II</t>
  </si>
  <si>
    <t>H3G3</t>
  </si>
  <si>
    <t>H3G3XX</t>
  </si>
  <si>
    <t>LIBRARIAN III</t>
  </si>
  <si>
    <t>H3G4</t>
  </si>
  <si>
    <t>H3G4XX</t>
  </si>
  <si>
    <t>LIF/SOC SCI RSRCH/SCI I</t>
  </si>
  <si>
    <t>H6E1</t>
  </si>
  <si>
    <t>H6E1TX</t>
  </si>
  <si>
    <t>LIF/SOC SCI RSRCH/SCI II</t>
  </si>
  <si>
    <t>H6E2</t>
  </si>
  <si>
    <t>H6E2XX</t>
  </si>
  <si>
    <t>LIF/SOC SCI RSRCH/SCI III</t>
  </si>
  <si>
    <t>H6E3</t>
  </si>
  <si>
    <t>H6E3XX</t>
  </si>
  <si>
    <t>LIF/SOC SCI RSRCH/SCI IV</t>
  </si>
  <si>
    <t>H6E4</t>
  </si>
  <si>
    <t>H6E4XX</t>
  </si>
  <si>
    <t>LIF/SOC SCI RSRCH/SCI V</t>
  </si>
  <si>
    <t>H6E5</t>
  </si>
  <si>
    <t>H6E5XX</t>
  </si>
  <si>
    <t>LIF/SOC SCI RSRCH/SCI VI</t>
  </si>
  <si>
    <t>H6E6</t>
  </si>
  <si>
    <t>H6E6XX</t>
  </si>
  <si>
    <t>MKTG &amp; COMM SPEC I</t>
  </si>
  <si>
    <t>H4K1</t>
  </si>
  <si>
    <t>H4K1TX</t>
  </si>
  <si>
    <t>MKTG &amp; COMM SPEC II</t>
  </si>
  <si>
    <t>H4K2</t>
  </si>
  <si>
    <t>H4K2XX</t>
  </si>
  <si>
    <t>MKTG &amp; COMM SPEC III</t>
  </si>
  <si>
    <t>H4K3</t>
  </si>
  <si>
    <t>H4K3XX</t>
  </si>
  <si>
    <t>MKTG &amp; COMM SPEC IV</t>
  </si>
  <si>
    <t>H4K4</t>
  </si>
  <si>
    <t>H4K4XX</t>
  </si>
  <si>
    <t xml:space="preserve">MKTG &amp; COMM SPEC V </t>
  </si>
  <si>
    <t>H4K5</t>
  </si>
  <si>
    <t>H4K5XX</t>
  </si>
  <si>
    <t>MKTG &amp; COMM SPEC VI</t>
  </si>
  <si>
    <t>H4K6</t>
  </si>
  <si>
    <t>H4K6XX</t>
  </si>
  <si>
    <t>PH &amp; CMTY OPW PRO I</t>
  </si>
  <si>
    <t>H1S1</t>
  </si>
  <si>
    <t>H1S1TX</t>
  </si>
  <si>
    <t>PH &amp; CMTY OPW PRO II</t>
  </si>
  <si>
    <t>H1S2</t>
  </si>
  <si>
    <t>H1S2XX</t>
  </si>
  <si>
    <t>PH &amp; CMTY OPW PRO III</t>
  </si>
  <si>
    <t>H1S3</t>
  </si>
  <si>
    <t>H1S3XX</t>
  </si>
  <si>
    <t>PH &amp; CMTY OPW PRO IV</t>
  </si>
  <si>
    <t>H1S4</t>
  </si>
  <si>
    <t>H1S4XX</t>
  </si>
  <si>
    <t>PH &amp; CMTY OPW PRO V</t>
  </si>
  <si>
    <t>H1S5</t>
  </si>
  <si>
    <t>H1S5XX</t>
  </si>
  <si>
    <t>PH &amp; CMTY OPW PRO VI</t>
  </si>
  <si>
    <t>H1S6</t>
  </si>
  <si>
    <t>H1S6XX</t>
  </si>
  <si>
    <t>I3B2T*</t>
  </si>
  <si>
    <t>I3B3**</t>
  </si>
  <si>
    <t>I3B4**</t>
  </si>
  <si>
    <t>I3B1I*</t>
  </si>
  <si>
    <t>I3B5**</t>
  </si>
  <si>
    <t>I3B6**</t>
  </si>
  <si>
    <t>PLANNING SPECIALIST I</t>
  </si>
  <si>
    <t>H1J1</t>
  </si>
  <si>
    <t>H1J1TX</t>
  </si>
  <si>
    <t>PLANNING SPECIALIST II</t>
  </si>
  <si>
    <t>H1J2</t>
  </si>
  <si>
    <t>H1J2XX</t>
  </si>
  <si>
    <t>PLANNING SPECIALIST III</t>
  </si>
  <si>
    <t>H1J3</t>
  </si>
  <si>
    <t>H1J3XX</t>
  </si>
  <si>
    <t>PLANNING SPECIALIST IV</t>
  </si>
  <si>
    <t>H1J4</t>
  </si>
  <si>
    <t>H1J4XX</t>
  </si>
  <si>
    <t>PLANNING SPECIALIST V</t>
  </si>
  <si>
    <t>H1J5</t>
  </si>
  <si>
    <t>H1J5XX</t>
  </si>
  <si>
    <t>PLANNING SPECIALIST VI</t>
  </si>
  <si>
    <t>H1J6</t>
  </si>
  <si>
    <t>H1J6XX</t>
  </si>
  <si>
    <t>POLICE ADMINISTRATOR I</t>
  </si>
  <si>
    <t>POLICE OFFICER I**</t>
  </si>
  <si>
    <t>A22</t>
  </si>
  <si>
    <t>POLICE OFFICER II**</t>
  </si>
  <si>
    <t>A28</t>
  </si>
  <si>
    <t>POLICE OFFICER III**</t>
  </si>
  <si>
    <t>A33</t>
  </si>
  <si>
    <t>POLICE OFFICER INTERN**</t>
  </si>
  <si>
    <t>A25</t>
  </si>
  <si>
    <t>POLICY ADVISOR I</t>
  </si>
  <si>
    <t>H1R1</t>
  </si>
  <si>
    <t>H1R1TX</t>
  </si>
  <si>
    <t>POLICY ADVISOR II</t>
  </si>
  <si>
    <t>H1R2</t>
  </si>
  <si>
    <t>H1R2XX</t>
  </si>
  <si>
    <t>POLICY ADVISOR III</t>
  </si>
  <si>
    <t>H1R3</t>
  </si>
  <si>
    <t>H1R3XX</t>
  </si>
  <si>
    <t>POLICY ADVISOR IV</t>
  </si>
  <si>
    <t>H1R4</t>
  </si>
  <si>
    <t>H1R4XX</t>
  </si>
  <si>
    <t xml:space="preserve">POLICY ADVISOR V </t>
  </si>
  <si>
    <t>H1R5</t>
  </si>
  <si>
    <t>H1R5XX</t>
  </si>
  <si>
    <t xml:space="preserve">POLICY ADVISOR VI </t>
  </si>
  <si>
    <t>H1R6</t>
  </si>
  <si>
    <t>H1R6XX</t>
  </si>
  <si>
    <t>POLICY ADVISOR VII</t>
  </si>
  <si>
    <t>H1R7</t>
  </si>
  <si>
    <t>H1R7XX</t>
  </si>
  <si>
    <t>I2C4**</t>
  </si>
  <si>
    <t>I2C5**</t>
  </si>
  <si>
    <t>I2C6**</t>
  </si>
  <si>
    <t>I2C7**</t>
  </si>
  <si>
    <t>PROGRAM COORDINATOR</t>
  </si>
  <si>
    <t>H1A3</t>
  </si>
  <si>
    <t>H1A3XX</t>
  </si>
  <si>
    <t>PROGRAM MANAGEMENT I</t>
  </si>
  <si>
    <t>H1A5</t>
  </si>
  <si>
    <t>H1A5XX</t>
  </si>
  <si>
    <t>PROGRAM MANAGEMENT II</t>
  </si>
  <si>
    <t>H1A6</t>
  </si>
  <si>
    <t>H1A6XX</t>
  </si>
  <si>
    <t>PROGRAM MANAGEMENT III</t>
  </si>
  <si>
    <t>H1A7</t>
  </si>
  <si>
    <t>H1A7XX</t>
  </si>
  <si>
    <t>PROJECT COORDINATOR</t>
  </si>
  <si>
    <t>H1K3</t>
  </si>
  <si>
    <t>H1K3XX</t>
  </si>
  <si>
    <t>PROJECT MANAGER I</t>
  </si>
  <si>
    <t>H1K4</t>
  </si>
  <si>
    <t>H1K4XX</t>
  </si>
  <si>
    <t>PROJECT MANAGER II</t>
  </si>
  <si>
    <t>H1K5</t>
  </si>
  <si>
    <t>H1K5XX</t>
  </si>
  <si>
    <t>PROJECT MANAGER III</t>
  </si>
  <si>
    <t>H1K6</t>
  </si>
  <si>
    <t>H1K6XX</t>
  </si>
  <si>
    <t>PSYCHOLOGIST I</t>
  </si>
  <si>
    <t>PURCHASING AGENT I</t>
  </si>
  <si>
    <t>H1L1</t>
  </si>
  <si>
    <t>H1L1TX</t>
  </si>
  <si>
    <t xml:space="preserve">PURCHASING AGENT II </t>
  </si>
  <si>
    <t>H1L2</t>
  </si>
  <si>
    <t>H1L2XX</t>
  </si>
  <si>
    <t>PURCHASING AGENT III</t>
  </si>
  <si>
    <t>H1L3</t>
  </si>
  <si>
    <t>H1L3XX</t>
  </si>
  <si>
    <t>PURCHASING AGENT IV</t>
  </si>
  <si>
    <t>H1L4</t>
  </si>
  <si>
    <t>H1L4XX</t>
  </si>
  <si>
    <t>PURCHASING AGENT V</t>
  </si>
  <si>
    <t>H1L5</t>
  </si>
  <si>
    <t>H1L5XX</t>
  </si>
  <si>
    <t>PURCHASING AGENT VI</t>
  </si>
  <si>
    <t>H1L6</t>
  </si>
  <si>
    <t>H1L6XX</t>
  </si>
  <si>
    <t>PURCHASING AGENT VII</t>
  </si>
  <si>
    <t>H1L7</t>
  </si>
  <si>
    <t>H1L7XX</t>
  </si>
  <si>
    <t>REAL ESTATE SPEC I</t>
  </si>
  <si>
    <t>H1M1</t>
  </si>
  <si>
    <t>H1M1TX</t>
  </si>
  <si>
    <t>REAL ESTATE SPEC II</t>
  </si>
  <si>
    <t>H1M2</t>
  </si>
  <si>
    <t>H1M2XX</t>
  </si>
  <si>
    <t>REAL ESTATE SPEC III</t>
  </si>
  <si>
    <t>H1M3</t>
  </si>
  <si>
    <t>H1M3XX</t>
  </si>
  <si>
    <t>REAL ESTATE SPEC IV</t>
  </si>
  <si>
    <t>H1M4</t>
  </si>
  <si>
    <t>H1M4XX</t>
  </si>
  <si>
    <t>REAL ESTATE SPEC V</t>
  </si>
  <si>
    <t>H1M5</t>
  </si>
  <si>
    <t>H1M5XX</t>
  </si>
  <si>
    <t>REAL ESTATE SPEC VI</t>
  </si>
  <si>
    <t>H1M6</t>
  </si>
  <si>
    <t>H1M6XX</t>
  </si>
  <si>
    <t>RETAIL BSNS ANALYST II</t>
  </si>
  <si>
    <t>RETAIL BSNS ANALYST III</t>
  </si>
  <si>
    <t>RETAIL BSNS ANALYST IV</t>
  </si>
  <si>
    <t>RETAIL BSNS REP - ENTRY</t>
  </si>
  <si>
    <t>SAFETY SPECIALIST I</t>
  </si>
  <si>
    <t>H4H1</t>
  </si>
  <si>
    <t>H4H1TX</t>
  </si>
  <si>
    <t>SAFETY SPECIALIST II</t>
  </si>
  <si>
    <t>H4H2</t>
  </si>
  <si>
    <t>H4H2XX</t>
  </si>
  <si>
    <t>SAFETY SPECIALIST III</t>
  </si>
  <si>
    <t>H4H3</t>
  </si>
  <si>
    <t>H4H3XX</t>
  </si>
  <si>
    <t>SAFETY SPECIALIST IV</t>
  </si>
  <si>
    <t>H4H4</t>
  </si>
  <si>
    <t>H4H4XX</t>
  </si>
  <si>
    <t>SAFETY SPECIALIST V</t>
  </si>
  <si>
    <t>H4H5</t>
  </si>
  <si>
    <t>H4H5XX</t>
  </si>
  <si>
    <t>SCINT PRGMR/ANLST I</t>
  </si>
  <si>
    <t>H1E1</t>
  </si>
  <si>
    <t>H1E1TX</t>
  </si>
  <si>
    <t>SCINT PRGMR/ANLST II</t>
  </si>
  <si>
    <t>H1E2</t>
  </si>
  <si>
    <t>H1E2XX</t>
  </si>
  <si>
    <t>SCINT PRGMR/ANLST III</t>
  </si>
  <si>
    <t>H1E3</t>
  </si>
  <si>
    <t>H1E3XX</t>
  </si>
  <si>
    <t>SCINT PRGMR/ANLST IV</t>
  </si>
  <si>
    <t>H1E4</t>
  </si>
  <si>
    <t>H1E4XX</t>
  </si>
  <si>
    <t>SCINT PRGMR/ANLST V</t>
  </si>
  <si>
    <t>H1E5</t>
  </si>
  <si>
    <t>H1E5XX</t>
  </si>
  <si>
    <t>SOC SERVICES SPEC I</t>
  </si>
  <si>
    <t>H1T1</t>
  </si>
  <si>
    <t>H1T1TX</t>
  </si>
  <si>
    <t>SOC SERVICES SPEC II</t>
  </si>
  <si>
    <t>H1T2</t>
  </si>
  <si>
    <t>H1T2XX</t>
  </si>
  <si>
    <t>SOC SERVICES SPEC III</t>
  </si>
  <si>
    <t>H1T3</t>
  </si>
  <si>
    <t>H1T3XX</t>
  </si>
  <si>
    <t>SOC SERVICES SPEC IV</t>
  </si>
  <si>
    <t>H1T4</t>
  </si>
  <si>
    <t>H1T4XX</t>
  </si>
  <si>
    <t>SOC SERVICES SPEC V</t>
  </si>
  <si>
    <t>H1T5</t>
  </si>
  <si>
    <t>H1T5XX</t>
  </si>
  <si>
    <t>SOC SERVICES SPEC VI</t>
  </si>
  <si>
    <t>H1T6</t>
  </si>
  <si>
    <t>H1T6XX</t>
  </si>
  <si>
    <t>STATE PATROL CADET</t>
  </si>
  <si>
    <t>STUDENT SERVICES SPEC I</t>
  </si>
  <si>
    <t>H3H1</t>
  </si>
  <si>
    <t>H3H1TX</t>
  </si>
  <si>
    <t>STUDENT SERVICES SPEC II</t>
  </si>
  <si>
    <t>H3H2</t>
  </si>
  <si>
    <t>H3H2XX</t>
  </si>
  <si>
    <t>STUDENT SERVICES SPEC III</t>
  </si>
  <si>
    <t>H3H3</t>
  </si>
  <si>
    <t>H3H3XX</t>
  </si>
  <si>
    <t>STUDENT SERVICES SPEC IV</t>
  </si>
  <si>
    <t>H3H4</t>
  </si>
  <si>
    <t>H3H4XX</t>
  </si>
  <si>
    <t>STUDENT SERVICES SPEC V</t>
  </si>
  <si>
    <t>H3H5</t>
  </si>
  <si>
    <t>H3H5XX</t>
  </si>
  <si>
    <t>TEMPORARY AIDE*</t>
  </si>
  <si>
    <t>TRAINING SPECIALIST I</t>
  </si>
  <si>
    <t>H4I1</t>
  </si>
  <si>
    <t>H4I1TX</t>
  </si>
  <si>
    <t>TRAINING SPECIALIST II</t>
  </si>
  <si>
    <t>H4I2</t>
  </si>
  <si>
    <t>H4I2XX</t>
  </si>
  <si>
    <t>TRAINING SPECIALIST III</t>
  </si>
  <si>
    <t>H4i3</t>
  </si>
  <si>
    <t>H4I3XX</t>
  </si>
  <si>
    <t>TRAINING SPECIALIST IV</t>
  </si>
  <si>
    <t>H4I4</t>
  </si>
  <si>
    <t>H4I4XX</t>
  </si>
  <si>
    <t>TRAINING SPECIALIST V</t>
  </si>
  <si>
    <t>H4I5</t>
  </si>
  <si>
    <t>H4I5XX</t>
  </si>
  <si>
    <t>TRANSPORTATION MTC I</t>
  </si>
  <si>
    <t>TRANSPORTATION MTC II</t>
  </si>
  <si>
    <t>Fund Split</t>
  </si>
  <si>
    <t>Centrally Approp.</t>
  </si>
  <si>
    <t>FY 2016-17</t>
  </si>
  <si>
    <t>FY 2019-20</t>
  </si>
  <si>
    <t>FY 2018-19</t>
  </si>
  <si>
    <t>FY 2016-17 GRAND TOTAL</t>
  </si>
  <si>
    <t>Select Department</t>
  </si>
  <si>
    <t>Centrally Appropriated Total</t>
  </si>
  <si>
    <t>Personnel &amp; Administration</t>
  </si>
  <si>
    <t>Public Health &amp; Environment</t>
  </si>
  <si>
    <t>Labor &amp; Employment</t>
  </si>
  <si>
    <t>General Assembly</t>
  </si>
  <si>
    <t>Military &amp; Vet Affairs</t>
  </si>
  <si>
    <t>Health Care Policy &amp; Financing</t>
  </si>
  <si>
    <t>State</t>
  </si>
  <si>
    <t>Notes</t>
  </si>
  <si>
    <t>Varies based on program / cost allocation plan</t>
  </si>
  <si>
    <t>Uses Public Assistance Cost Allocation Plan</t>
  </si>
  <si>
    <t>Varies depnding on program. 25.5% is for central office staff/lab at Cherry Creek office</t>
  </si>
  <si>
    <t>Provided by DPA</t>
  </si>
  <si>
    <t>FY 2016-17 Expenditures (Current Fiscal Year)</t>
  </si>
  <si>
    <t>Other (Please Specify)</t>
  </si>
  <si>
    <t>Information Technology</t>
  </si>
  <si>
    <t>While two years of costs are typically required, there is space to calculate third year costs if needed, as well as space for calculations involving the current fiscal year (FY 16-17) (it's at the bottom since it doesn't come up that often and most impacts will start in FY 17-18)</t>
  </si>
  <si>
    <t xml:space="preserve">For each new position, specify the start date and whether or not the General Fund paydate shift applies. The spreadsheet will then automatically prorate the FTE and salary and populate the operating/capital expense fields.  </t>
  </si>
  <si>
    <t>Position names will automatically populate in future years after being entered in the first year, but you must manually enter FTE amount for future years.  You can manually override this and remove positions if they don't continue in future years.</t>
  </si>
  <si>
    <t>Select your agency at the top of the spreadsheet and your agency-specific HLD and indirect rate, if provided, will automatically populate (you can manually enter/change the values if needed).</t>
  </si>
  <si>
    <t>For new FTE, you can manually enter or select the positions from a drop down list.  Alternately, you can link to the position name on the salaries tab.  Either way, once a position is entered properly, the monthly salary will automatically populate from the salaries tab.  You still have the option to enter other positions that are not included in the salary schedule and enter the monthly salary manually.</t>
  </si>
  <si>
    <t>Optional:  You can also prorate FTE for part-time work by entering the estimated hours per week that will be worked.  i.e., 3 position working 20 hours per week will be 1.5 FTE.  (Note:  if you already calculated the FTE amount based on hours per year, keep the hours per week at 40 to avoid prorating twice).</t>
  </si>
  <si>
    <t>Commonly used costs (legal services, computer programming, mileage) can be selected from a drop-down list and will automatically populate the costs.  You can also manually enter other costs components and their unit costs/rates as necessary</t>
  </si>
  <si>
    <t>Instructions and Tips</t>
  </si>
  <si>
    <t>You should fill in information in the gray areas of the spreadsheet  Please do not adjust the white portions unless something isn't working or you need to do a special calculation.  Totals are highlighted in blue.</t>
  </si>
  <si>
    <t>There is a fee revenue tab for you to use as necessary.  Feel free to add additional tabs for other types of calculations that you may need to do (caseload projections, trend analysis, tax revenue,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</si>
</sst>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409]* #,##0.00_);_([$$-409]* \(#,##0.00\);_([$$-409]* &quot;-&quot;??_);_(@_)"/>
    <numFmt numFmtId="168" formatCode="&quot;$&quot;#,##0;[Red]&quot;$&quot;#,##0"/>
    <numFmt numFmtId="169" formatCode="0.000"/>
    <numFmt numFmtId="170" formatCode="&quot;$&quot;#,##0"/>
    <numFmt numFmtId="171" formatCode="&quot;$&quot;#,##0.00"/>
    <numFmt numFmtId="172" formatCode="0.0%"/>
    <numFmt numFmtId="173" formatCode="0.00000"/>
    <numFmt numFmtId="174" formatCode="_(* #,##0.0_);_(* \(#,##0.0\);_(* &quot;-&quot;??_);_(@_)"/>
    <numFmt numFmtId="175" formatCode="&quot;$&quot;#,##0\ ;\(&quot;$&quot;#,##0\)"/>
    <numFmt numFmtId="176" formatCode="0.0000"/>
    <numFmt numFmtId="177" formatCode="mmm\ d"/>
    <numFmt numFmtId="178" formatCode="#,##0.0"/>
  </numFmts>
  <fonts count="17" x14ac:knownFonts="1">
    <font>
      <sz val="10"/>
      <name val="Arial"/>
    </font>
    <font>
      <sz val="10"/>
      <name val="Arial"/>
      <family val="2"/>
    </font>
    <font>
      <b/>
      <sz val="10"/>
      <name val="Arial"/>
      <family val="2"/>
    </font>
    <font>
      <b/>
      <sz val="12"/>
      <name val="Arial"/>
      <family val="2"/>
    </font>
    <font>
      <sz val="10"/>
      <name val="Arial"/>
      <family val="2"/>
    </font>
    <font>
      <sz val="10"/>
      <name val="MS Sans Serif"/>
      <family val="2"/>
    </font>
    <font>
      <b/>
      <sz val="10"/>
      <name val="Trebuchet MS"/>
      <family val="2"/>
    </font>
    <font>
      <b/>
      <sz val="10"/>
      <color theme="1"/>
      <name val="Trebuchet MS"/>
      <family val="2"/>
    </font>
    <font>
      <b/>
      <sz val="10"/>
      <color theme="1"/>
      <name val="Arial"/>
      <family val="2"/>
    </font>
    <font>
      <sz val="10"/>
      <color theme="1"/>
      <name val="Trebuchet MS"/>
      <family val="2"/>
    </font>
    <font>
      <b/>
      <i/>
      <sz val="11"/>
      <name val="Arial"/>
      <family val="2"/>
    </font>
    <font>
      <b/>
      <sz val="11"/>
      <name val="Arial"/>
      <family val="2"/>
    </font>
    <font>
      <sz val="11"/>
      <name val="Arial"/>
      <family val="2"/>
    </font>
    <font>
      <i/>
      <sz val="11"/>
      <name val="Arial"/>
      <family val="2"/>
    </font>
    <font>
      <b/>
      <sz val="14"/>
      <name val="Arial"/>
      <family val="2"/>
    </font>
    <font>
      <sz val="12"/>
      <name val="Arial"/>
      <family val="2"/>
    </font>
    <font>
      <b/>
      <u/>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tint="-4.9989318521683403E-2"/>
        <bgColor indexed="64"/>
      </patternFill>
    </fill>
    <fill>
      <patternFill patternType="solid">
        <fgColor rgb="FFFFFFFF"/>
        <bgColor rgb="FFFFFFFF"/>
      </patternFill>
    </fill>
  </fills>
  <borders count="36">
    <border>
      <left/>
      <right/>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ck">
        <color auto="1"/>
      </top>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167" fontId="4" fillId="0" borderId="0"/>
    <xf numFmtId="0" fontId="5" fillId="0" borderId="0"/>
    <xf numFmtId="9" fontId="1" fillId="0" borderId="0" applyFont="0" applyFill="0" applyBorder="0" applyAlignment="0" applyProtection="0"/>
    <xf numFmtId="0" fontId="1" fillId="0" borderId="0"/>
  </cellStyleXfs>
  <cellXfs count="233">
    <xf numFmtId="0" fontId="0" fillId="0" borderId="0" xfId="0"/>
    <xf numFmtId="0" fontId="0" fillId="0" borderId="0" xfId="0" applyAlignment="1">
      <alignment horizontal="right"/>
    </xf>
    <xf numFmtId="0" fontId="7" fillId="2" borderId="2" xfId="0"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8" fillId="2" borderId="2" xfId="0" applyFont="1" applyFill="1" applyBorder="1" applyAlignment="1">
      <alignment horizontal="center" wrapText="1"/>
    </xf>
    <xf numFmtId="0" fontId="7" fillId="2" borderId="2" xfId="0" applyFont="1" applyFill="1" applyBorder="1" applyAlignment="1">
      <alignment horizontal="center" wrapText="1"/>
    </xf>
    <xf numFmtId="168" fontId="7" fillId="2" borderId="2" xfId="0" applyNumberFormat="1" applyFont="1" applyFill="1" applyBorder="1" applyAlignment="1">
      <alignment horizontal="center" wrapText="1"/>
    </xf>
    <xf numFmtId="0" fontId="6" fillId="2" borderId="2" xfId="4" applyFont="1" applyFill="1" applyBorder="1" applyAlignment="1">
      <alignment horizontal="center" wrapText="1"/>
    </xf>
    <xf numFmtId="0" fontId="9" fillId="0" borderId="0" xfId="0" applyFont="1"/>
    <xf numFmtId="0" fontId="9" fillId="0" borderId="0" xfId="0" applyFont="1" applyAlignment="1">
      <alignment horizontal="center"/>
    </xf>
    <xf numFmtId="168" fontId="9" fillId="0" borderId="0" xfId="0" applyNumberFormat="1" applyFont="1" applyAlignment="1">
      <alignment horizontal="center"/>
    </xf>
    <xf numFmtId="0" fontId="1" fillId="0" borderId="0" xfId="6" applyAlignment="1">
      <alignment vertical="top"/>
    </xf>
    <xf numFmtId="0" fontId="1" fillId="0" borderId="0" xfId="6" applyFont="1" applyFill="1" applyBorder="1"/>
    <xf numFmtId="0" fontId="2" fillId="2" borderId="19" xfId="6" applyFont="1" applyFill="1" applyBorder="1" applyAlignment="1">
      <alignment horizontal="center" vertical="center"/>
    </xf>
    <xf numFmtId="0" fontId="2" fillId="2" borderId="5" xfId="6" applyFont="1" applyFill="1" applyBorder="1" applyAlignment="1">
      <alignment horizontal="center" vertical="center"/>
    </xf>
    <xf numFmtId="0" fontId="1" fillId="0" borderId="0" xfId="6" applyAlignment="1">
      <alignment vertical="center"/>
    </xf>
    <xf numFmtId="0" fontId="1" fillId="0" borderId="23" xfId="6" applyFont="1" applyFill="1" applyBorder="1" applyAlignment="1">
      <alignment horizontal="left"/>
    </xf>
    <xf numFmtId="171" fontId="1" fillId="0" borderId="8" xfId="6" applyNumberFormat="1" applyFont="1" applyBorder="1"/>
    <xf numFmtId="3" fontId="1" fillId="0" borderId="0" xfId="6" applyNumberFormat="1" applyFont="1" applyBorder="1"/>
    <xf numFmtId="170" fontId="1" fillId="0" borderId="9" xfId="6" applyNumberFormat="1" applyFont="1" applyBorder="1"/>
    <xf numFmtId="170" fontId="1" fillId="0" borderId="24" xfId="6" applyNumberFormat="1" applyFont="1" applyBorder="1"/>
    <xf numFmtId="0" fontId="1" fillId="0" borderId="28" xfId="6" applyFont="1" applyBorder="1" applyAlignment="1">
      <alignment horizontal="left"/>
    </xf>
    <xf numFmtId="171" fontId="1" fillId="0" borderId="29" xfId="6" applyNumberFormat="1" applyFont="1" applyBorder="1"/>
    <xf numFmtId="3" fontId="1" fillId="0" borderId="30" xfId="6" applyNumberFormat="1" applyFont="1" applyBorder="1"/>
    <xf numFmtId="170" fontId="1" fillId="0" borderId="31" xfId="6" applyNumberFormat="1" applyFont="1" applyBorder="1"/>
    <xf numFmtId="170" fontId="1" fillId="0" borderId="32" xfId="6" applyNumberFormat="1" applyFont="1" applyBorder="1"/>
    <xf numFmtId="0" fontId="2" fillId="2" borderId="25" xfId="6" applyFont="1" applyFill="1" applyBorder="1" applyAlignment="1">
      <alignment horizontal="left" vertical="center"/>
    </xf>
    <xf numFmtId="0" fontId="2" fillId="2" borderId="26" xfId="6" applyFont="1" applyFill="1" applyBorder="1" applyAlignment="1">
      <alignment horizontal="left" vertical="center"/>
    </xf>
    <xf numFmtId="3" fontId="2" fillId="2" borderId="13" xfId="6" applyNumberFormat="1" applyFont="1" applyFill="1" applyBorder="1" applyAlignment="1">
      <alignment vertical="center"/>
    </xf>
    <xf numFmtId="170" fontId="2" fillId="2" borderId="27" xfId="6" applyNumberFormat="1" applyFont="1" applyFill="1" applyBorder="1" applyAlignment="1">
      <alignment vertical="center"/>
    </xf>
    <xf numFmtId="3" fontId="2" fillId="2" borderId="26" xfId="6" applyNumberFormat="1" applyFont="1" applyFill="1" applyBorder="1" applyAlignment="1">
      <alignment vertical="center"/>
    </xf>
    <xf numFmtId="175" fontId="2" fillId="6" borderId="18" xfId="6" applyNumberFormat="1" applyFont="1" applyFill="1" applyBorder="1" applyAlignment="1">
      <alignment vertical="center"/>
    </xf>
    <xf numFmtId="0" fontId="1" fillId="0" borderId="0" xfId="6" applyFont="1" applyBorder="1"/>
    <xf numFmtId="0" fontId="2" fillId="5" borderId="22" xfId="6" applyFont="1" applyFill="1" applyBorder="1" applyAlignment="1">
      <alignment horizontal="center" vertical="center"/>
    </xf>
    <xf numFmtId="0" fontId="2" fillId="5" borderId="16" xfId="6" applyFont="1" applyFill="1" applyBorder="1" applyAlignment="1">
      <alignment horizontal="center" vertical="center"/>
    </xf>
    <xf numFmtId="0" fontId="2" fillId="5" borderId="21" xfId="6" applyFont="1" applyFill="1" applyBorder="1" applyAlignment="1">
      <alignment horizontal="center" vertical="center"/>
    </xf>
    <xf numFmtId="0" fontId="2" fillId="5" borderId="20" xfId="6" applyFont="1" applyFill="1" applyBorder="1" applyAlignment="1">
      <alignment horizontal="center" vertical="center"/>
    </xf>
    <xf numFmtId="0" fontId="2" fillId="5" borderId="17" xfId="6" applyFont="1" applyFill="1" applyBorder="1" applyAlignment="1">
      <alignment horizontal="center" vertical="center"/>
    </xf>
    <xf numFmtId="0" fontId="1" fillId="0" borderId="0" xfId="6" applyAlignment="1">
      <alignment horizontal="center" vertical="center"/>
    </xf>
    <xf numFmtId="0" fontId="3" fillId="0" borderId="0" xfId="6" applyFont="1" applyAlignment="1">
      <alignment vertical="top"/>
    </xf>
    <xf numFmtId="0" fontId="12" fillId="0" borderId="0" xfId="0" applyFont="1" applyAlignment="1">
      <alignment vertical="center"/>
    </xf>
    <xf numFmtId="0" fontId="12" fillId="0" borderId="0" xfId="0" applyFont="1" applyFill="1" applyAlignment="1">
      <alignment vertical="center"/>
    </xf>
    <xf numFmtId="0" fontId="11" fillId="0" borderId="0" xfId="0" applyFont="1" applyFill="1" applyAlignment="1">
      <alignment vertical="center"/>
    </xf>
    <xf numFmtId="0" fontId="12" fillId="0" borderId="8" xfId="0" applyFont="1" applyFill="1" applyBorder="1" applyAlignment="1">
      <alignment vertical="center"/>
    </xf>
    <xf numFmtId="0" fontId="13" fillId="0" borderId="0" xfId="0" applyFont="1" applyFill="1" applyBorder="1" applyAlignment="1">
      <alignment horizontal="right" vertical="center"/>
    </xf>
    <xf numFmtId="169" fontId="13" fillId="0" borderId="0" xfId="0" applyNumberFormat="1" applyFont="1" applyFill="1" applyBorder="1" applyAlignment="1">
      <alignment horizontal="right" vertical="center"/>
    </xf>
    <xf numFmtId="0" fontId="13" fillId="0" borderId="0" xfId="0" applyFont="1" applyBorder="1" applyAlignment="1">
      <alignment horizontal="right" vertical="center"/>
    </xf>
    <xf numFmtId="0" fontId="12" fillId="0" borderId="0" xfId="0" applyFont="1" applyBorder="1" applyAlignment="1">
      <alignment vertical="center"/>
    </xf>
    <xf numFmtId="0" fontId="12" fillId="0" borderId="0" xfId="0" applyFont="1" applyBorder="1" applyAlignment="1">
      <alignment horizontal="center" vertical="center"/>
    </xf>
    <xf numFmtId="169" fontId="12" fillId="0" borderId="0" xfId="0" applyNumberFormat="1" applyFont="1" applyFill="1" applyBorder="1" applyAlignment="1">
      <alignment vertical="center"/>
    </xf>
    <xf numFmtId="0" fontId="12" fillId="0" borderId="0" xfId="0" applyFont="1" applyFill="1" applyBorder="1" applyAlignment="1">
      <alignment vertical="center"/>
    </xf>
    <xf numFmtId="0" fontId="12" fillId="0" borderId="9" xfId="0" applyFont="1" applyBorder="1" applyAlignment="1">
      <alignment vertical="center"/>
    </xf>
    <xf numFmtId="0" fontId="13" fillId="0" borderId="9" xfId="0" applyFont="1" applyFill="1" applyBorder="1" applyAlignment="1">
      <alignment horizontal="right" vertical="center"/>
    </xf>
    <xf numFmtId="1" fontId="12" fillId="7" borderId="8" xfId="0" applyNumberFormat="1" applyFont="1" applyFill="1" applyBorder="1" applyAlignment="1">
      <alignment horizontal="right" vertical="center"/>
    </xf>
    <xf numFmtId="174" fontId="12" fillId="7" borderId="0" xfId="1" applyNumberFormat="1" applyFont="1" applyFill="1" applyBorder="1" applyAlignment="1">
      <alignment vertical="center"/>
    </xf>
    <xf numFmtId="165" fontId="12" fillId="7" borderId="0" xfId="1" applyNumberFormat="1" applyFont="1" applyFill="1" applyBorder="1" applyAlignment="1">
      <alignment vertical="center"/>
    </xf>
    <xf numFmtId="0" fontId="12" fillId="7" borderId="0" xfId="0" applyFont="1" applyFill="1" applyBorder="1" applyAlignment="1">
      <alignment horizontal="center" vertical="center"/>
    </xf>
    <xf numFmtId="173" fontId="12" fillId="0" borderId="0" xfId="0" applyNumberFormat="1" applyFont="1" applyBorder="1" applyAlignment="1">
      <alignment vertical="center"/>
    </xf>
    <xf numFmtId="170" fontId="12" fillId="0" borderId="0" xfId="2" applyNumberFormat="1" applyFont="1" applyFill="1" applyBorder="1" applyAlignment="1">
      <alignment vertical="center"/>
    </xf>
    <xf numFmtId="170" fontId="12" fillId="0" borderId="0" xfId="1" applyNumberFormat="1" applyFont="1" applyFill="1" applyBorder="1" applyAlignment="1">
      <alignment vertical="center"/>
    </xf>
    <xf numFmtId="170" fontId="12" fillId="0" borderId="9" xfId="0" applyNumberFormat="1" applyFont="1" applyFill="1" applyBorder="1" applyAlignment="1">
      <alignment vertical="center"/>
    </xf>
    <xf numFmtId="166" fontId="12" fillId="7" borderId="8" xfId="0" applyNumberFormat="1" applyFont="1" applyFill="1" applyBorder="1" applyAlignment="1">
      <alignment horizontal="right" vertical="center"/>
    </xf>
    <xf numFmtId="0" fontId="11" fillId="0" borderId="10" xfId="0" applyFont="1" applyFill="1" applyBorder="1" applyAlignment="1">
      <alignment horizontal="right" vertical="center"/>
    </xf>
    <xf numFmtId="174" fontId="11" fillId="0" borderId="11" xfId="0" applyNumberFormat="1" applyFont="1" applyFill="1" applyBorder="1" applyAlignment="1">
      <alignment horizontal="right" vertical="center"/>
    </xf>
    <xf numFmtId="166" fontId="12" fillId="0" borderId="11" xfId="0" applyNumberFormat="1" applyFont="1" applyFill="1" applyBorder="1" applyAlignment="1">
      <alignment vertical="center"/>
    </xf>
    <xf numFmtId="0" fontId="12" fillId="0" borderId="11" xfId="0" applyFont="1" applyFill="1" applyBorder="1" applyAlignment="1">
      <alignment vertical="center"/>
    </xf>
    <xf numFmtId="173" fontId="12" fillId="0" borderId="11" xfId="0" applyNumberFormat="1" applyFont="1" applyBorder="1" applyAlignment="1">
      <alignment vertical="center"/>
    </xf>
    <xf numFmtId="164" fontId="11" fillId="0" borderId="11" xfId="0" applyNumberFormat="1" applyFont="1" applyFill="1" applyBorder="1" applyAlignment="1">
      <alignment vertical="center"/>
    </xf>
    <xf numFmtId="5" fontId="12" fillId="0" borderId="11" xfId="0" applyNumberFormat="1" applyFont="1" applyFill="1" applyBorder="1" applyAlignment="1">
      <alignment vertical="center"/>
    </xf>
    <xf numFmtId="0" fontId="11" fillId="0" borderId="0" xfId="0" applyFont="1" applyFill="1" applyAlignment="1">
      <alignment horizontal="right" vertical="center"/>
    </xf>
    <xf numFmtId="166" fontId="12" fillId="0" borderId="0" xfId="0" applyNumberFormat="1" applyFont="1" applyFill="1" applyAlignment="1">
      <alignment vertical="center"/>
    </xf>
    <xf numFmtId="164" fontId="12" fillId="0" borderId="0" xfId="0" applyNumberFormat="1" applyFont="1" applyFill="1" applyAlignment="1">
      <alignment vertical="center"/>
    </xf>
    <xf numFmtId="0" fontId="13" fillId="0" borderId="0" xfId="0" applyFont="1" applyAlignment="1">
      <alignment vertical="center"/>
    </xf>
    <xf numFmtId="0" fontId="13" fillId="0" borderId="8" xfId="0" applyFont="1" applyFill="1" applyBorder="1" applyAlignment="1">
      <alignment horizontal="right" vertical="center"/>
    </xf>
    <xf numFmtId="0" fontId="12" fillId="0" borderId="8" xfId="0" applyFont="1" applyFill="1" applyBorder="1" applyAlignment="1">
      <alignment horizontal="right" vertical="center"/>
    </xf>
    <xf numFmtId="166" fontId="12" fillId="0" borderId="0" xfId="0" applyNumberFormat="1" applyFont="1" applyFill="1" applyBorder="1" applyAlignment="1">
      <alignment vertical="center"/>
    </xf>
    <xf numFmtId="49" fontId="12" fillId="0" borderId="0" xfId="0" applyNumberFormat="1" applyFont="1" applyFill="1" applyBorder="1" applyAlignment="1">
      <alignment horizontal="right" vertical="center"/>
    </xf>
    <xf numFmtId="170" fontId="12" fillId="0" borderId="0" xfId="0" applyNumberFormat="1" applyFont="1" applyFill="1" applyBorder="1" applyAlignment="1">
      <alignment vertical="center"/>
    </xf>
    <xf numFmtId="170" fontId="12" fillId="0" borderId="9" xfId="1" applyNumberFormat="1" applyFont="1" applyFill="1" applyBorder="1" applyAlignment="1">
      <alignment vertical="center"/>
    </xf>
    <xf numFmtId="49" fontId="12" fillId="0" borderId="8" xfId="0" applyNumberFormat="1" applyFont="1" applyFill="1" applyBorder="1" applyAlignment="1">
      <alignment horizontal="right" vertical="center"/>
    </xf>
    <xf numFmtId="165" fontId="12" fillId="0" borderId="0" xfId="0" applyNumberFormat="1" applyFont="1" applyFill="1" applyAlignment="1">
      <alignment vertical="center"/>
    </xf>
    <xf numFmtId="49" fontId="12" fillId="7" borderId="8" xfId="0" applyNumberFormat="1" applyFont="1" applyFill="1" applyBorder="1" applyAlignment="1">
      <alignment horizontal="right" vertical="center"/>
    </xf>
    <xf numFmtId="7" fontId="12" fillId="7" borderId="0" xfId="1" applyNumberFormat="1" applyFont="1" applyFill="1" applyBorder="1" applyAlignment="1">
      <alignment vertical="center"/>
    </xf>
    <xf numFmtId="0" fontId="12" fillId="7" borderId="0" xfId="0" applyFont="1" applyFill="1" applyBorder="1" applyAlignment="1">
      <alignment vertical="center"/>
    </xf>
    <xf numFmtId="0" fontId="12" fillId="0" borderId="10" xfId="0" applyFont="1" applyFill="1" applyBorder="1" applyAlignment="1">
      <alignment vertical="center"/>
    </xf>
    <xf numFmtId="49" fontId="12" fillId="0" borderId="11" xfId="0" applyNumberFormat="1" applyFont="1" applyFill="1" applyBorder="1" applyAlignment="1">
      <alignment horizontal="right"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170" fontId="11" fillId="0" borderId="12" xfId="0" applyNumberFormat="1" applyFont="1" applyFill="1" applyBorder="1" applyAlignment="1">
      <alignment vertical="center"/>
    </xf>
    <xf numFmtId="0" fontId="11" fillId="0" borderId="11" xfId="0" applyFont="1" applyFill="1" applyBorder="1" applyAlignment="1">
      <alignment horizontal="right" vertical="center"/>
    </xf>
    <xf numFmtId="44" fontId="12" fillId="0" borderId="0" xfId="2" applyFont="1" applyFill="1" applyAlignment="1">
      <alignment vertical="center"/>
    </xf>
    <xf numFmtId="0" fontId="12" fillId="0" borderId="8" xfId="0" applyFont="1" applyBorder="1" applyAlignment="1">
      <alignment vertical="center"/>
    </xf>
    <xf numFmtId="0" fontId="12" fillId="0" borderId="0" xfId="0" applyFont="1" applyFill="1" applyBorder="1" applyAlignment="1">
      <alignment horizontal="right" vertical="center"/>
    </xf>
    <xf numFmtId="5" fontId="12" fillId="7" borderId="0" xfId="2" applyNumberFormat="1" applyFont="1" applyFill="1" applyBorder="1" applyAlignment="1">
      <alignment vertical="center"/>
    </xf>
    <xf numFmtId="170" fontId="12" fillId="0" borderId="9" xfId="2" applyNumberFormat="1" applyFont="1" applyFill="1" applyBorder="1" applyAlignment="1">
      <alignment vertical="center"/>
    </xf>
    <xf numFmtId="0" fontId="12" fillId="0" borderId="0" xfId="0" applyFont="1" applyBorder="1" applyAlignment="1">
      <alignment horizontal="right" vertical="center"/>
    </xf>
    <xf numFmtId="170" fontId="12" fillId="0" borderId="9" xfId="0" applyNumberFormat="1" applyFont="1" applyBorder="1" applyAlignment="1">
      <alignment vertical="center"/>
    </xf>
    <xf numFmtId="10" fontId="12" fillId="0" borderId="0" xfId="5" applyNumberFormat="1" applyFont="1" applyFill="1" applyBorder="1" applyAlignment="1">
      <alignment vertical="center"/>
    </xf>
    <xf numFmtId="170" fontId="12" fillId="0" borderId="12" xfId="2" applyNumberFormat="1" applyFont="1" applyFill="1" applyBorder="1" applyAlignment="1">
      <alignment vertical="center"/>
    </xf>
    <xf numFmtId="0" fontId="11" fillId="0" borderId="0" xfId="0" applyFont="1" applyFill="1" applyBorder="1" applyAlignment="1">
      <alignment horizontal="right" vertical="center"/>
    </xf>
    <xf numFmtId="0" fontId="12" fillId="0" borderId="15" xfId="0" applyFont="1" applyBorder="1" applyAlignment="1">
      <alignment vertical="center"/>
    </xf>
    <xf numFmtId="0" fontId="11" fillId="0" borderId="3" xfId="0" applyFont="1" applyFill="1" applyBorder="1" applyAlignment="1">
      <alignment horizontal="right" vertical="center"/>
    </xf>
    <xf numFmtId="170" fontId="11" fillId="3" borderId="4" xfId="0" applyNumberFormat="1" applyFont="1" applyFill="1" applyBorder="1" applyAlignment="1">
      <alignment vertical="center"/>
    </xf>
    <xf numFmtId="172" fontId="12" fillId="0" borderId="0" xfId="5" applyNumberFormat="1" applyFont="1" applyFill="1" applyBorder="1" applyAlignment="1">
      <alignment vertical="center"/>
    </xf>
    <xf numFmtId="0" fontId="11" fillId="0" borderId="0" xfId="0" applyFont="1" applyFill="1" applyBorder="1" applyAlignment="1">
      <alignment vertical="center"/>
    </xf>
    <xf numFmtId="170" fontId="11" fillId="0" borderId="0" xfId="0" applyNumberFormat="1" applyFont="1" applyFill="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1" fillId="0" borderId="11" xfId="0" applyFont="1" applyBorder="1" applyAlignment="1">
      <alignment horizontal="right" vertical="center"/>
    </xf>
    <xf numFmtId="170" fontId="11" fillId="3" borderId="12" xfId="2" applyNumberFormat="1" applyFont="1" applyFill="1" applyBorder="1" applyAlignment="1">
      <alignment vertical="center"/>
    </xf>
    <xf numFmtId="0" fontId="11" fillId="0" borderId="0" xfId="0" applyFont="1" applyBorder="1" applyAlignment="1">
      <alignment horizontal="right" vertical="center"/>
    </xf>
    <xf numFmtId="0" fontId="12" fillId="0" borderId="11" xfId="0" applyFont="1" applyBorder="1" applyAlignment="1">
      <alignment horizontal="right" vertical="center"/>
    </xf>
    <xf numFmtId="0" fontId="12" fillId="0" borderId="1" xfId="0" applyFont="1" applyBorder="1" applyAlignment="1">
      <alignment vertical="center"/>
    </xf>
    <xf numFmtId="0" fontId="12" fillId="0" borderId="1" xfId="0" applyFont="1" applyFill="1" applyBorder="1" applyAlignment="1">
      <alignment vertical="center"/>
    </xf>
    <xf numFmtId="0" fontId="12" fillId="0" borderId="1" xfId="0" applyFont="1" applyFill="1" applyBorder="1" applyAlignment="1">
      <alignment horizontal="right" vertical="center"/>
    </xf>
    <xf numFmtId="0" fontId="11" fillId="0" borderId="0" xfId="0" applyFont="1" applyFill="1" applyAlignment="1"/>
    <xf numFmtId="49" fontId="12" fillId="7" borderId="10" xfId="0" applyNumberFormat="1" applyFont="1" applyFill="1" applyBorder="1" applyAlignment="1">
      <alignment horizontal="right" vertical="center"/>
    </xf>
    <xf numFmtId="0" fontId="12" fillId="7" borderId="11" xfId="0" applyFont="1" applyFill="1" applyBorder="1" applyAlignment="1">
      <alignment vertical="center"/>
    </xf>
    <xf numFmtId="170" fontId="12" fillId="0" borderId="12" xfId="1" applyNumberFormat="1" applyFont="1" applyFill="1" applyBorder="1" applyAlignment="1">
      <alignment vertical="center"/>
    </xf>
    <xf numFmtId="170" fontId="12" fillId="7" borderId="9" xfId="1" applyNumberFormat="1" applyFont="1" applyFill="1" applyBorder="1" applyAlignment="1">
      <alignment vertical="center"/>
    </xf>
    <xf numFmtId="0" fontId="11" fillId="0" borderId="14" xfId="0" applyFont="1" applyBorder="1" applyAlignment="1"/>
    <xf numFmtId="0" fontId="12" fillId="0" borderId="14" xfId="0" applyFont="1" applyBorder="1" applyAlignment="1">
      <alignment vertical="center"/>
    </xf>
    <xf numFmtId="166" fontId="12" fillId="7" borderId="10" xfId="0" applyNumberFormat="1" applyFont="1" applyFill="1" applyBorder="1" applyAlignment="1">
      <alignment horizontal="right" vertical="center"/>
    </xf>
    <xf numFmtId="174" fontId="12" fillId="7" borderId="11" xfId="1" applyNumberFormat="1" applyFont="1" applyFill="1" applyBorder="1" applyAlignment="1">
      <alignment vertical="center"/>
    </xf>
    <xf numFmtId="165" fontId="12" fillId="7" borderId="11" xfId="1" applyNumberFormat="1" applyFont="1" applyFill="1" applyBorder="1" applyAlignment="1">
      <alignment vertical="center"/>
    </xf>
    <xf numFmtId="0" fontId="12" fillId="7" borderId="11" xfId="0" applyFont="1" applyFill="1" applyBorder="1" applyAlignment="1">
      <alignment horizontal="center" vertical="center"/>
    </xf>
    <xf numFmtId="170" fontId="12" fillId="0" borderId="11" xfId="2" applyNumberFormat="1" applyFont="1" applyFill="1" applyBorder="1" applyAlignment="1">
      <alignment vertical="center"/>
    </xf>
    <xf numFmtId="170" fontId="12" fillId="0" borderId="11" xfId="1" applyNumberFormat="1" applyFont="1" applyFill="1" applyBorder="1" applyAlignment="1">
      <alignment vertical="center"/>
    </xf>
    <xf numFmtId="170" fontId="12" fillId="0" borderId="12" xfId="0" applyNumberFormat="1" applyFont="1" applyFill="1" applyBorder="1" applyAlignment="1">
      <alignment vertical="center"/>
    </xf>
    <xf numFmtId="7" fontId="12" fillId="7" borderId="11" xfId="1" applyNumberFormat="1" applyFont="1" applyFill="1" applyBorder="1" applyAlignment="1">
      <alignment vertical="center"/>
    </xf>
    <xf numFmtId="0" fontId="14" fillId="0" borderId="0" xfId="0" applyFont="1" applyFill="1" applyAlignment="1">
      <alignment vertical="center"/>
    </xf>
    <xf numFmtId="0" fontId="14" fillId="0" borderId="0" xfId="0" applyFont="1" applyFill="1" applyAlignment="1"/>
    <xf numFmtId="170" fontId="12" fillId="7" borderId="12" xfId="1" applyNumberFormat="1" applyFont="1" applyFill="1" applyBorder="1" applyAlignment="1">
      <alignment vertical="center"/>
    </xf>
    <xf numFmtId="0" fontId="10" fillId="0" borderId="0" xfId="0" applyFont="1" applyFill="1" applyBorder="1" applyAlignment="1">
      <alignment vertical="center"/>
    </xf>
    <xf numFmtId="174" fontId="12" fillId="0" borderId="9" xfId="1" applyNumberFormat="1" applyFont="1" applyFill="1" applyBorder="1" applyAlignment="1">
      <alignment horizontal="right" vertical="center"/>
    </xf>
    <xf numFmtId="170" fontId="11" fillId="3" borderId="12" xfId="0" applyNumberFormat="1" applyFont="1" applyFill="1" applyBorder="1" applyAlignment="1">
      <alignment vertical="center"/>
    </xf>
    <xf numFmtId="165" fontId="12" fillId="0" borderId="0" xfId="0" applyNumberFormat="1" applyFont="1" applyFill="1" applyBorder="1" applyAlignment="1">
      <alignment vertical="center"/>
    </xf>
    <xf numFmtId="166" fontId="12" fillId="0" borderId="9" xfId="0" applyNumberFormat="1" applyFont="1" applyFill="1" applyBorder="1" applyAlignment="1">
      <alignment vertical="center"/>
    </xf>
    <xf numFmtId="0" fontId="11" fillId="0" borderId="3" xfId="0" applyFont="1" applyFill="1" applyBorder="1" applyAlignment="1">
      <alignment vertical="center"/>
    </xf>
    <xf numFmtId="7" fontId="12" fillId="7" borderId="11" xfId="1" applyNumberFormat="1" applyFont="1" applyFill="1" applyBorder="1" applyAlignment="1">
      <alignment horizontal="right" vertical="center"/>
    </xf>
    <xf numFmtId="7" fontId="12" fillId="7" borderId="0" xfId="1" applyNumberFormat="1" applyFont="1" applyFill="1" applyBorder="1" applyAlignment="1">
      <alignment horizontal="right" vertical="center"/>
    </xf>
    <xf numFmtId="0" fontId="14" fillId="0" borderId="0" xfId="0" applyFont="1" applyBorder="1" applyAlignment="1"/>
    <xf numFmtId="0" fontId="11" fillId="0" borderId="0" xfId="0" applyFont="1" applyBorder="1" applyAlignment="1"/>
    <xf numFmtId="1" fontId="12" fillId="0" borderId="8" xfId="0" applyNumberFormat="1" applyFont="1" applyFill="1" applyBorder="1" applyAlignment="1">
      <alignment horizontal="right" vertical="center"/>
    </xf>
    <xf numFmtId="0" fontId="13" fillId="0" borderId="0" xfId="0" applyFont="1" applyBorder="1" applyAlignment="1">
      <alignment horizontal="center" vertical="center"/>
    </xf>
    <xf numFmtId="169" fontId="12" fillId="0" borderId="0" xfId="0" applyNumberFormat="1" applyFont="1" applyFill="1" applyBorder="1" applyAlignment="1">
      <alignment horizontal="right" vertical="center"/>
    </xf>
    <xf numFmtId="0" fontId="12" fillId="0" borderId="9" xfId="0" applyFont="1" applyBorder="1" applyAlignment="1">
      <alignment horizontal="right" vertical="center"/>
    </xf>
    <xf numFmtId="177" fontId="12" fillId="7" borderId="0" xfId="0" applyNumberFormat="1" applyFont="1" applyFill="1" applyBorder="1" applyAlignment="1">
      <alignment horizontal="center" vertical="center"/>
    </xf>
    <xf numFmtId="177" fontId="12" fillId="7" borderId="11" xfId="0" applyNumberFormat="1" applyFont="1" applyFill="1" applyBorder="1" applyAlignment="1">
      <alignment horizontal="center" vertical="center"/>
    </xf>
    <xf numFmtId="0" fontId="0" fillId="8" borderId="2" xfId="0" applyFont="1" applyFill="1" applyBorder="1"/>
    <xf numFmtId="0" fontId="0" fillId="8" borderId="2" xfId="0" applyFont="1" applyFill="1" applyBorder="1" applyAlignment="1">
      <alignment horizontal="center"/>
    </xf>
    <xf numFmtId="170" fontId="0" fillId="8" borderId="2" xfId="0" applyNumberFormat="1" applyFont="1" applyFill="1" applyBorder="1" applyAlignment="1">
      <alignment horizontal="right"/>
    </xf>
    <xf numFmtId="0" fontId="13" fillId="0" borderId="10" xfId="0" applyFont="1" applyFill="1" applyBorder="1" applyAlignment="1">
      <alignment horizontal="center" vertical="center"/>
    </xf>
    <xf numFmtId="0" fontId="13" fillId="0" borderId="11" xfId="0" applyFont="1" applyFill="1" applyBorder="1" applyAlignment="1">
      <alignment horizontal="right" vertical="center"/>
    </xf>
    <xf numFmtId="0" fontId="13" fillId="0" borderId="11" xfId="0" applyFont="1" applyBorder="1" applyAlignment="1">
      <alignment horizontal="right" vertical="center"/>
    </xf>
    <xf numFmtId="0" fontId="13" fillId="0" borderId="11" xfId="0" applyFont="1" applyBorder="1" applyAlignment="1">
      <alignment horizontal="center" vertical="center"/>
    </xf>
    <xf numFmtId="10" fontId="13" fillId="0" borderId="11" xfId="0" applyNumberFormat="1" applyFont="1" applyFill="1" applyBorder="1" applyAlignment="1">
      <alignment horizontal="right" vertical="center"/>
    </xf>
    <xf numFmtId="0" fontId="13" fillId="0" borderId="12" xfId="0" applyFont="1" applyFill="1" applyBorder="1" applyAlignment="1">
      <alignment horizontal="right" vertical="center"/>
    </xf>
    <xf numFmtId="0" fontId="12" fillId="0" borderId="11" xfId="0" applyFont="1" applyBorder="1" applyAlignment="1">
      <alignment horizontal="center" vertical="center"/>
    </xf>
    <xf numFmtId="0" fontId="12" fillId="0" borderId="8" xfId="0" applyFont="1" applyBorder="1" applyAlignment="1">
      <alignment horizontal="right" vertical="center"/>
    </xf>
    <xf numFmtId="0" fontId="12" fillId="0" borderId="10" xfId="0" applyFont="1" applyBorder="1" applyAlignment="1">
      <alignment horizontal="right" vertical="center"/>
    </xf>
    <xf numFmtId="0" fontId="11" fillId="0" borderId="15" xfId="0" applyFont="1" applyBorder="1" applyAlignment="1">
      <alignment horizontal="center" vertical="center"/>
    </xf>
    <xf numFmtId="0" fontId="11" fillId="0" borderId="4" xfId="0" applyFont="1" applyBorder="1" applyAlignment="1">
      <alignment horizontal="center" vertical="center"/>
    </xf>
    <xf numFmtId="170" fontId="12" fillId="0" borderId="12" xfId="0" applyNumberFormat="1" applyFont="1" applyBorder="1" applyAlignment="1">
      <alignment vertical="center"/>
    </xf>
    <xf numFmtId="0" fontId="11" fillId="0" borderId="10" xfId="0" applyFont="1" applyBorder="1" applyAlignment="1">
      <alignment horizontal="right" vertical="center"/>
    </xf>
    <xf numFmtId="0" fontId="11" fillId="0" borderId="12" xfId="0" applyFont="1" applyBorder="1" applyAlignment="1">
      <alignment vertical="center"/>
    </xf>
    <xf numFmtId="0" fontId="11" fillId="3" borderId="12" xfId="0" applyFont="1" applyFill="1" applyBorder="1" applyAlignment="1">
      <alignment vertical="center"/>
    </xf>
    <xf numFmtId="178" fontId="12" fillId="0" borderId="0" xfId="1" applyNumberFormat="1" applyFont="1" applyBorder="1" applyAlignment="1">
      <alignment vertical="center"/>
    </xf>
    <xf numFmtId="178" fontId="12" fillId="0" borderId="0" xfId="1" applyNumberFormat="1" applyFont="1" applyFill="1" applyBorder="1" applyAlignment="1">
      <alignment vertical="center"/>
    </xf>
    <xf numFmtId="178" fontId="12" fillId="0" borderId="11" xfId="1" applyNumberFormat="1" applyFont="1" applyBorder="1" applyAlignment="1">
      <alignment vertical="center"/>
    </xf>
    <xf numFmtId="178" fontId="12" fillId="0" borderId="11" xfId="1" applyNumberFormat="1" applyFont="1" applyFill="1" applyBorder="1" applyAlignment="1">
      <alignment vertical="center"/>
    </xf>
    <xf numFmtId="178" fontId="12" fillId="0" borderId="11" xfId="0" applyNumberFormat="1" applyFont="1" applyFill="1" applyBorder="1" applyAlignment="1">
      <alignment vertical="center"/>
    </xf>
    <xf numFmtId="170" fontId="12" fillId="0" borderId="6" xfId="1" applyNumberFormat="1" applyFont="1" applyFill="1" applyBorder="1" applyAlignment="1">
      <alignment vertical="center"/>
    </xf>
    <xf numFmtId="170" fontId="12" fillId="0" borderId="6" xfId="2" applyNumberFormat="1" applyFont="1" applyFill="1" applyBorder="1" applyAlignment="1">
      <alignment vertical="center"/>
    </xf>
    <xf numFmtId="170" fontId="12" fillId="0" borderId="7" xfId="0" applyNumberFormat="1" applyFont="1" applyFill="1" applyBorder="1" applyAlignment="1">
      <alignment vertical="center"/>
    </xf>
    <xf numFmtId="166" fontId="12" fillId="0" borderId="8" xfId="0" applyNumberFormat="1" applyFont="1" applyFill="1" applyBorder="1" applyAlignment="1">
      <alignment horizontal="right" vertical="center"/>
    </xf>
    <xf numFmtId="166" fontId="12" fillId="0" borderId="10" xfId="0" applyNumberFormat="1" applyFont="1" applyFill="1" applyBorder="1" applyAlignment="1">
      <alignment horizontal="right" vertical="center"/>
    </xf>
    <xf numFmtId="10" fontId="12" fillId="7" borderId="0" xfId="5" applyNumberFormat="1" applyFont="1" applyFill="1" applyBorder="1" applyAlignment="1">
      <alignment vertical="center"/>
    </xf>
    <xf numFmtId="0" fontId="0" fillId="0" borderId="33" xfId="0" applyBorder="1"/>
    <xf numFmtId="0" fontId="0" fillId="0" borderId="16" xfId="0" applyBorder="1" applyAlignment="1">
      <alignment horizontal="right"/>
    </xf>
    <xf numFmtId="0" fontId="1" fillId="0" borderId="34" xfId="0" applyFont="1" applyBorder="1"/>
    <xf numFmtId="0" fontId="0" fillId="0" borderId="0" xfId="0" applyBorder="1" applyAlignment="1">
      <alignment horizontal="right"/>
    </xf>
    <xf numFmtId="170" fontId="0" fillId="0" borderId="0" xfId="0" applyNumberFormat="1" applyBorder="1" applyAlignment="1">
      <alignment horizontal="right"/>
    </xf>
    <xf numFmtId="0" fontId="0" fillId="0" borderId="34" xfId="0" applyBorder="1"/>
    <xf numFmtId="170" fontId="0" fillId="0" borderId="13" xfId="0" applyNumberFormat="1" applyBorder="1" applyAlignment="1">
      <alignment horizontal="right"/>
    </xf>
    <xf numFmtId="0" fontId="1" fillId="0" borderId="33" xfId="0" applyFont="1" applyBorder="1"/>
    <xf numFmtId="0" fontId="1" fillId="0" borderId="16" xfId="0" applyFont="1" applyBorder="1" applyAlignment="1">
      <alignment horizontal="center"/>
    </xf>
    <xf numFmtId="0" fontId="1" fillId="0" borderId="17" xfId="0" applyFont="1" applyBorder="1" applyAlignment="1">
      <alignment horizontal="center"/>
    </xf>
    <xf numFmtId="177" fontId="0" fillId="0" borderId="34" xfId="0" applyNumberFormat="1" applyBorder="1"/>
    <xf numFmtId="1" fontId="0" fillId="0" borderId="0" xfId="0" applyNumberFormat="1" applyBorder="1" applyAlignment="1">
      <alignment horizontal="right"/>
    </xf>
    <xf numFmtId="1" fontId="0" fillId="0" borderId="24" xfId="0" applyNumberFormat="1" applyBorder="1"/>
    <xf numFmtId="176" fontId="0" fillId="0" borderId="0" xfId="0" applyNumberFormat="1" applyBorder="1" applyAlignment="1">
      <alignment horizontal="right"/>
    </xf>
    <xf numFmtId="176" fontId="0" fillId="0" borderId="24" xfId="0" applyNumberFormat="1" applyBorder="1"/>
    <xf numFmtId="177" fontId="0" fillId="0" borderId="35" xfId="0" applyNumberFormat="1" applyBorder="1"/>
    <xf numFmtId="176" fontId="0" fillId="0" borderId="13" xfId="0" applyNumberFormat="1" applyBorder="1" applyAlignment="1">
      <alignment horizontal="right"/>
    </xf>
    <xf numFmtId="176" fontId="0" fillId="0" borderId="18" xfId="0" applyNumberFormat="1" applyBorder="1"/>
    <xf numFmtId="0" fontId="1" fillId="0" borderId="33" xfId="0" applyFont="1" applyBorder="1" applyAlignment="1">
      <alignment horizontal="center"/>
    </xf>
    <xf numFmtId="0" fontId="1" fillId="0" borderId="34" xfId="0" applyFont="1" applyBorder="1" applyAlignment="1">
      <alignment horizontal="left"/>
    </xf>
    <xf numFmtId="0" fontId="0" fillId="0" borderId="24" xfId="0" applyBorder="1" applyAlignment="1">
      <alignment horizontal="right"/>
    </xf>
    <xf numFmtId="0" fontId="0" fillId="0" borderId="34" xfId="0" applyFill="1" applyBorder="1" applyAlignment="1">
      <alignment horizontal="left" vertical="center"/>
    </xf>
    <xf numFmtId="0" fontId="0" fillId="0" borderId="35" xfId="0" applyFill="1" applyBorder="1" applyAlignment="1">
      <alignment horizontal="left" vertical="center"/>
    </xf>
    <xf numFmtId="0" fontId="0" fillId="0" borderId="18" xfId="0" applyBorder="1" applyAlignment="1">
      <alignment horizontal="right"/>
    </xf>
    <xf numFmtId="0" fontId="1" fillId="0" borderId="0" xfId="0" applyFont="1"/>
    <xf numFmtId="0" fontId="0" fillId="0" borderId="17" xfId="0" applyBorder="1" applyAlignment="1">
      <alignment horizontal="right"/>
    </xf>
    <xf numFmtId="0" fontId="1" fillId="0" borderId="0" xfId="0" applyFont="1" applyAlignment="1">
      <alignment horizontal="right"/>
    </xf>
    <xf numFmtId="10" fontId="0" fillId="0" borderId="24" xfId="0" applyNumberFormat="1" applyBorder="1" applyAlignment="1">
      <alignment horizontal="right"/>
    </xf>
    <xf numFmtId="0" fontId="0" fillId="0" borderId="0" xfId="0" applyAlignment="1">
      <alignment horizontal="left"/>
    </xf>
    <xf numFmtId="0" fontId="1" fillId="0" borderId="0" xfId="0" applyFont="1" applyAlignment="1">
      <alignment horizontal="left"/>
    </xf>
    <xf numFmtId="0" fontId="3" fillId="4" borderId="0" xfId="0" applyFont="1" applyFill="1" applyBorder="1" applyAlignment="1">
      <alignment horizontal="right" vertical="center"/>
    </xf>
    <xf numFmtId="0" fontId="15" fillId="4" borderId="0" xfId="0" applyFont="1" applyFill="1" applyBorder="1" applyAlignment="1">
      <alignment vertical="center"/>
    </xf>
    <xf numFmtId="0" fontId="3" fillId="4" borderId="0" xfId="0" applyFont="1" applyFill="1" applyBorder="1" applyAlignment="1">
      <alignment vertical="center"/>
    </xf>
    <xf numFmtId="0" fontId="3" fillId="4" borderId="13" xfId="0" applyFont="1" applyFill="1" applyBorder="1" applyAlignment="1">
      <alignment horizontal="right" vertical="center"/>
    </xf>
    <xf numFmtId="0" fontId="15" fillId="4" borderId="13" xfId="0" applyFont="1" applyFill="1" applyBorder="1" applyAlignment="1">
      <alignment vertical="center"/>
    </xf>
    <xf numFmtId="0" fontId="3" fillId="4" borderId="13" xfId="0" applyFont="1" applyFill="1" applyBorder="1" applyAlignment="1">
      <alignment vertical="center"/>
    </xf>
    <xf numFmtId="0" fontId="1" fillId="0" borderId="35" xfId="0" applyFont="1" applyBorder="1"/>
    <xf numFmtId="0" fontId="0" fillId="0" borderId="0" xfId="0" applyAlignment="1">
      <alignment wrapText="1"/>
    </xf>
    <xf numFmtId="0" fontId="1" fillId="0" borderId="0" xfId="0" applyFont="1" applyAlignment="1">
      <alignment wrapText="1"/>
    </xf>
    <xf numFmtId="0" fontId="16" fillId="0" borderId="0" xfId="0" applyFont="1" applyAlignment="1">
      <alignment wrapText="1"/>
    </xf>
    <xf numFmtId="5" fontId="11" fillId="3" borderId="12" xfId="0" applyNumberFormat="1" applyFont="1" applyFill="1" applyBorder="1" applyAlignment="1">
      <alignment horizontal="right" vertical="center"/>
    </xf>
    <xf numFmtId="0" fontId="2" fillId="2" borderId="20" xfId="6" applyFont="1" applyFill="1" applyBorder="1" applyAlignment="1">
      <alignment horizontal="center" vertical="center"/>
    </xf>
    <xf numFmtId="0" fontId="2" fillId="2" borderId="16" xfId="6" applyFont="1" applyFill="1" applyBorder="1" applyAlignment="1">
      <alignment horizontal="center" vertical="center"/>
    </xf>
    <xf numFmtId="0" fontId="2" fillId="2" borderId="21" xfId="6" applyFont="1" applyFill="1" applyBorder="1" applyAlignment="1">
      <alignment horizontal="center" vertical="center"/>
    </xf>
    <xf numFmtId="0" fontId="10" fillId="0" borderId="15"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3" xfId="0" applyFont="1" applyFill="1" applyBorder="1" applyAlignment="1">
      <alignment horizontal="center" vertical="center"/>
    </xf>
    <xf numFmtId="0" fontId="10" fillId="0" borderId="15"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1" fillId="0" borderId="1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cellXfs>
  <cellStyles count="7">
    <cellStyle name="Comma" xfId="1" builtinId="3"/>
    <cellStyle name="Currency" xfId="2" builtinId="4"/>
    <cellStyle name="Normal" xfId="0" builtinId="0"/>
    <cellStyle name="Normal 2" xfId="6"/>
    <cellStyle name="Normal 2 3" xfId="3"/>
    <cellStyle name="Normal 2 3 2"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21"/>
  <sheetViews>
    <sheetView workbookViewId="0">
      <selection activeCell="C1" sqref="C1"/>
    </sheetView>
  </sheetViews>
  <sheetFormatPr defaultRowHeight="12.75" x14ac:dyDescent="0.2"/>
  <cols>
    <col min="1" max="2" width="9.140625" style="215"/>
    <col min="3" max="3" width="88.85546875" style="215" customWidth="1"/>
    <col min="4" max="16384" width="9.140625" style="215"/>
  </cols>
  <sheetData>
    <row r="3" spans="3:3" x14ac:dyDescent="0.2">
      <c r="C3" s="217" t="s">
        <v>2333</v>
      </c>
    </row>
    <row r="4" spans="3:3" x14ac:dyDescent="0.2">
      <c r="C4" s="217"/>
    </row>
    <row r="5" spans="3:3" ht="38.25" x14ac:dyDescent="0.2">
      <c r="C5" s="216" t="s">
        <v>2334</v>
      </c>
    </row>
    <row r="6" spans="3:3" x14ac:dyDescent="0.2">
      <c r="C6" s="216"/>
    </row>
    <row r="7" spans="3:3" ht="25.5" x14ac:dyDescent="0.2">
      <c r="C7" s="216" t="s">
        <v>2329</v>
      </c>
    </row>
    <row r="9" spans="3:3" ht="51" x14ac:dyDescent="0.2">
      <c r="C9" s="216" t="s">
        <v>2330</v>
      </c>
    </row>
    <row r="11" spans="3:3" ht="38.25" x14ac:dyDescent="0.2">
      <c r="C11" s="216" t="s">
        <v>2327</v>
      </c>
    </row>
    <row r="13" spans="3:3" ht="38.25" customHeight="1" x14ac:dyDescent="0.2">
      <c r="C13" s="216" t="s">
        <v>2331</v>
      </c>
    </row>
    <row r="15" spans="3:3" ht="38.25" x14ac:dyDescent="0.2">
      <c r="C15" s="216" t="s">
        <v>2328</v>
      </c>
    </row>
    <row r="17" spans="3:3" ht="38.25" x14ac:dyDescent="0.2">
      <c r="C17" s="216" t="s">
        <v>2332</v>
      </c>
    </row>
    <row r="19" spans="3:3" ht="25.5" x14ac:dyDescent="0.2">
      <c r="C19" s="216" t="s">
        <v>2335</v>
      </c>
    </row>
    <row r="21" spans="3:3" ht="38.25" x14ac:dyDescent="0.2">
      <c r="C21" s="215" t="s">
        <v>2326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5" sqref="A5"/>
    </sheetView>
  </sheetViews>
  <sheetFormatPr defaultRowHeight="12.75" x14ac:dyDescent="0.2"/>
  <cols>
    <col min="1" max="1" width="40.5703125" style="11" customWidth="1"/>
    <col min="2" max="8" width="18.28515625" style="11" customWidth="1"/>
    <col min="9" max="256" width="8.85546875" style="11"/>
    <col min="257" max="257" width="40.5703125" style="11" customWidth="1"/>
    <col min="258" max="258" width="10.7109375" style="11" customWidth="1"/>
    <col min="259" max="259" width="31" style="11" bestFit="1" customWidth="1"/>
    <col min="260" max="260" width="12.85546875" style="11" customWidth="1"/>
    <col min="261" max="261" width="13.42578125" style="11" customWidth="1"/>
    <col min="262" max="262" width="26.28515625" style="11" customWidth="1"/>
    <col min="263" max="263" width="15" style="11" customWidth="1"/>
    <col min="264" max="264" width="22.42578125" style="11" customWidth="1"/>
    <col min="265" max="512" width="8.85546875" style="11"/>
    <col min="513" max="513" width="40.5703125" style="11" customWidth="1"/>
    <col min="514" max="514" width="10.7109375" style="11" customWidth="1"/>
    <col min="515" max="515" width="31" style="11" bestFit="1" customWidth="1"/>
    <col min="516" max="516" width="12.85546875" style="11" customWidth="1"/>
    <col min="517" max="517" width="13.42578125" style="11" customWidth="1"/>
    <col min="518" max="518" width="26.28515625" style="11" customWidth="1"/>
    <col min="519" max="519" width="15" style="11" customWidth="1"/>
    <col min="520" max="520" width="22.42578125" style="11" customWidth="1"/>
    <col min="521" max="768" width="8.85546875" style="11"/>
    <col min="769" max="769" width="40.5703125" style="11" customWidth="1"/>
    <col min="770" max="770" width="10.7109375" style="11" customWidth="1"/>
    <col min="771" max="771" width="31" style="11" bestFit="1" customWidth="1"/>
    <col min="772" max="772" width="12.85546875" style="11" customWidth="1"/>
    <col min="773" max="773" width="13.42578125" style="11" customWidth="1"/>
    <col min="774" max="774" width="26.28515625" style="11" customWidth="1"/>
    <col min="775" max="775" width="15" style="11" customWidth="1"/>
    <col min="776" max="776" width="22.42578125" style="11" customWidth="1"/>
    <col min="777" max="1024" width="8.85546875" style="11"/>
    <col min="1025" max="1025" width="40.5703125" style="11" customWidth="1"/>
    <col min="1026" max="1026" width="10.7109375" style="11" customWidth="1"/>
    <col min="1027" max="1027" width="31" style="11" bestFit="1" customWidth="1"/>
    <col min="1028" max="1028" width="12.85546875" style="11" customWidth="1"/>
    <col min="1029" max="1029" width="13.42578125" style="11" customWidth="1"/>
    <col min="1030" max="1030" width="26.28515625" style="11" customWidth="1"/>
    <col min="1031" max="1031" width="15" style="11" customWidth="1"/>
    <col min="1032" max="1032" width="22.42578125" style="11" customWidth="1"/>
    <col min="1033" max="1280" width="8.85546875" style="11"/>
    <col min="1281" max="1281" width="40.5703125" style="11" customWidth="1"/>
    <col min="1282" max="1282" width="10.7109375" style="11" customWidth="1"/>
    <col min="1283" max="1283" width="31" style="11" bestFit="1" customWidth="1"/>
    <col min="1284" max="1284" width="12.85546875" style="11" customWidth="1"/>
    <col min="1285" max="1285" width="13.42578125" style="11" customWidth="1"/>
    <col min="1286" max="1286" width="26.28515625" style="11" customWidth="1"/>
    <col min="1287" max="1287" width="15" style="11" customWidth="1"/>
    <col min="1288" max="1288" width="22.42578125" style="11" customWidth="1"/>
    <col min="1289" max="1536" width="8.85546875" style="11"/>
    <col min="1537" max="1537" width="40.5703125" style="11" customWidth="1"/>
    <col min="1538" max="1538" width="10.7109375" style="11" customWidth="1"/>
    <col min="1539" max="1539" width="31" style="11" bestFit="1" customWidth="1"/>
    <col min="1540" max="1540" width="12.85546875" style="11" customWidth="1"/>
    <col min="1541" max="1541" width="13.42578125" style="11" customWidth="1"/>
    <col min="1542" max="1542" width="26.28515625" style="11" customWidth="1"/>
    <col min="1543" max="1543" width="15" style="11" customWidth="1"/>
    <col min="1544" max="1544" width="22.42578125" style="11" customWidth="1"/>
    <col min="1545" max="1792" width="8.85546875" style="11"/>
    <col min="1793" max="1793" width="40.5703125" style="11" customWidth="1"/>
    <col min="1794" max="1794" width="10.7109375" style="11" customWidth="1"/>
    <col min="1795" max="1795" width="31" style="11" bestFit="1" customWidth="1"/>
    <col min="1796" max="1796" width="12.85546875" style="11" customWidth="1"/>
    <col min="1797" max="1797" width="13.42578125" style="11" customWidth="1"/>
    <col min="1798" max="1798" width="26.28515625" style="11" customWidth="1"/>
    <col min="1799" max="1799" width="15" style="11" customWidth="1"/>
    <col min="1800" max="1800" width="22.42578125" style="11" customWidth="1"/>
    <col min="1801" max="2048" width="8.85546875" style="11"/>
    <col min="2049" max="2049" width="40.5703125" style="11" customWidth="1"/>
    <col min="2050" max="2050" width="10.7109375" style="11" customWidth="1"/>
    <col min="2051" max="2051" width="31" style="11" bestFit="1" customWidth="1"/>
    <col min="2052" max="2052" width="12.85546875" style="11" customWidth="1"/>
    <col min="2053" max="2053" width="13.42578125" style="11" customWidth="1"/>
    <col min="2054" max="2054" width="26.28515625" style="11" customWidth="1"/>
    <col min="2055" max="2055" width="15" style="11" customWidth="1"/>
    <col min="2056" max="2056" width="22.42578125" style="11" customWidth="1"/>
    <col min="2057" max="2304" width="8.85546875" style="11"/>
    <col min="2305" max="2305" width="40.5703125" style="11" customWidth="1"/>
    <col min="2306" max="2306" width="10.7109375" style="11" customWidth="1"/>
    <col min="2307" max="2307" width="31" style="11" bestFit="1" customWidth="1"/>
    <col min="2308" max="2308" width="12.85546875" style="11" customWidth="1"/>
    <col min="2309" max="2309" width="13.42578125" style="11" customWidth="1"/>
    <col min="2310" max="2310" width="26.28515625" style="11" customWidth="1"/>
    <col min="2311" max="2311" width="15" style="11" customWidth="1"/>
    <col min="2312" max="2312" width="22.42578125" style="11" customWidth="1"/>
    <col min="2313" max="2560" width="8.85546875" style="11"/>
    <col min="2561" max="2561" width="40.5703125" style="11" customWidth="1"/>
    <col min="2562" max="2562" width="10.7109375" style="11" customWidth="1"/>
    <col min="2563" max="2563" width="31" style="11" bestFit="1" customWidth="1"/>
    <col min="2564" max="2564" width="12.85546875" style="11" customWidth="1"/>
    <col min="2565" max="2565" width="13.42578125" style="11" customWidth="1"/>
    <col min="2566" max="2566" width="26.28515625" style="11" customWidth="1"/>
    <col min="2567" max="2567" width="15" style="11" customWidth="1"/>
    <col min="2568" max="2568" width="22.42578125" style="11" customWidth="1"/>
    <col min="2569" max="2816" width="8.85546875" style="11"/>
    <col min="2817" max="2817" width="40.5703125" style="11" customWidth="1"/>
    <col min="2818" max="2818" width="10.7109375" style="11" customWidth="1"/>
    <col min="2819" max="2819" width="31" style="11" bestFit="1" customWidth="1"/>
    <col min="2820" max="2820" width="12.85546875" style="11" customWidth="1"/>
    <col min="2821" max="2821" width="13.42578125" style="11" customWidth="1"/>
    <col min="2822" max="2822" width="26.28515625" style="11" customWidth="1"/>
    <col min="2823" max="2823" width="15" style="11" customWidth="1"/>
    <col min="2824" max="2824" width="22.42578125" style="11" customWidth="1"/>
    <col min="2825" max="3072" width="8.85546875" style="11"/>
    <col min="3073" max="3073" width="40.5703125" style="11" customWidth="1"/>
    <col min="3074" max="3074" width="10.7109375" style="11" customWidth="1"/>
    <col min="3075" max="3075" width="31" style="11" bestFit="1" customWidth="1"/>
    <col min="3076" max="3076" width="12.85546875" style="11" customWidth="1"/>
    <col min="3077" max="3077" width="13.42578125" style="11" customWidth="1"/>
    <col min="3078" max="3078" width="26.28515625" style="11" customWidth="1"/>
    <col min="3079" max="3079" width="15" style="11" customWidth="1"/>
    <col min="3080" max="3080" width="22.42578125" style="11" customWidth="1"/>
    <col min="3081" max="3328" width="8.85546875" style="11"/>
    <col min="3329" max="3329" width="40.5703125" style="11" customWidth="1"/>
    <col min="3330" max="3330" width="10.7109375" style="11" customWidth="1"/>
    <col min="3331" max="3331" width="31" style="11" bestFit="1" customWidth="1"/>
    <col min="3332" max="3332" width="12.85546875" style="11" customWidth="1"/>
    <col min="3333" max="3333" width="13.42578125" style="11" customWidth="1"/>
    <col min="3334" max="3334" width="26.28515625" style="11" customWidth="1"/>
    <col min="3335" max="3335" width="15" style="11" customWidth="1"/>
    <col min="3336" max="3336" width="22.42578125" style="11" customWidth="1"/>
    <col min="3337" max="3584" width="8.85546875" style="11"/>
    <col min="3585" max="3585" width="40.5703125" style="11" customWidth="1"/>
    <col min="3586" max="3586" width="10.7109375" style="11" customWidth="1"/>
    <col min="3587" max="3587" width="31" style="11" bestFit="1" customWidth="1"/>
    <col min="3588" max="3588" width="12.85546875" style="11" customWidth="1"/>
    <col min="3589" max="3589" width="13.42578125" style="11" customWidth="1"/>
    <col min="3590" max="3590" width="26.28515625" style="11" customWidth="1"/>
    <col min="3591" max="3591" width="15" style="11" customWidth="1"/>
    <col min="3592" max="3592" width="22.42578125" style="11" customWidth="1"/>
    <col min="3593" max="3840" width="8.85546875" style="11"/>
    <col min="3841" max="3841" width="40.5703125" style="11" customWidth="1"/>
    <col min="3842" max="3842" width="10.7109375" style="11" customWidth="1"/>
    <col min="3843" max="3843" width="31" style="11" bestFit="1" customWidth="1"/>
    <col min="3844" max="3844" width="12.85546875" style="11" customWidth="1"/>
    <col min="3845" max="3845" width="13.42578125" style="11" customWidth="1"/>
    <col min="3846" max="3846" width="26.28515625" style="11" customWidth="1"/>
    <col min="3847" max="3847" width="15" style="11" customWidth="1"/>
    <col min="3848" max="3848" width="22.42578125" style="11" customWidth="1"/>
    <col min="3849" max="4096" width="8.85546875" style="11"/>
    <col min="4097" max="4097" width="40.5703125" style="11" customWidth="1"/>
    <col min="4098" max="4098" width="10.7109375" style="11" customWidth="1"/>
    <col min="4099" max="4099" width="31" style="11" bestFit="1" customWidth="1"/>
    <col min="4100" max="4100" width="12.85546875" style="11" customWidth="1"/>
    <col min="4101" max="4101" width="13.42578125" style="11" customWidth="1"/>
    <col min="4102" max="4102" width="26.28515625" style="11" customWidth="1"/>
    <col min="4103" max="4103" width="15" style="11" customWidth="1"/>
    <col min="4104" max="4104" width="22.42578125" style="11" customWidth="1"/>
    <col min="4105" max="4352" width="8.85546875" style="11"/>
    <col min="4353" max="4353" width="40.5703125" style="11" customWidth="1"/>
    <col min="4354" max="4354" width="10.7109375" style="11" customWidth="1"/>
    <col min="4355" max="4355" width="31" style="11" bestFit="1" customWidth="1"/>
    <col min="4356" max="4356" width="12.85546875" style="11" customWidth="1"/>
    <col min="4357" max="4357" width="13.42578125" style="11" customWidth="1"/>
    <col min="4358" max="4358" width="26.28515625" style="11" customWidth="1"/>
    <col min="4359" max="4359" width="15" style="11" customWidth="1"/>
    <col min="4360" max="4360" width="22.42578125" style="11" customWidth="1"/>
    <col min="4361" max="4608" width="8.85546875" style="11"/>
    <col min="4609" max="4609" width="40.5703125" style="11" customWidth="1"/>
    <col min="4610" max="4610" width="10.7109375" style="11" customWidth="1"/>
    <col min="4611" max="4611" width="31" style="11" bestFit="1" customWidth="1"/>
    <col min="4612" max="4612" width="12.85546875" style="11" customWidth="1"/>
    <col min="4613" max="4613" width="13.42578125" style="11" customWidth="1"/>
    <col min="4614" max="4614" width="26.28515625" style="11" customWidth="1"/>
    <col min="4615" max="4615" width="15" style="11" customWidth="1"/>
    <col min="4616" max="4616" width="22.42578125" style="11" customWidth="1"/>
    <col min="4617" max="4864" width="8.85546875" style="11"/>
    <col min="4865" max="4865" width="40.5703125" style="11" customWidth="1"/>
    <col min="4866" max="4866" width="10.7109375" style="11" customWidth="1"/>
    <col min="4867" max="4867" width="31" style="11" bestFit="1" customWidth="1"/>
    <col min="4868" max="4868" width="12.85546875" style="11" customWidth="1"/>
    <col min="4869" max="4869" width="13.42578125" style="11" customWidth="1"/>
    <col min="4870" max="4870" width="26.28515625" style="11" customWidth="1"/>
    <col min="4871" max="4871" width="15" style="11" customWidth="1"/>
    <col min="4872" max="4872" width="22.42578125" style="11" customWidth="1"/>
    <col min="4873" max="5120" width="8.85546875" style="11"/>
    <col min="5121" max="5121" width="40.5703125" style="11" customWidth="1"/>
    <col min="5122" max="5122" width="10.7109375" style="11" customWidth="1"/>
    <col min="5123" max="5123" width="31" style="11" bestFit="1" customWidth="1"/>
    <col min="5124" max="5124" width="12.85546875" style="11" customWidth="1"/>
    <col min="5125" max="5125" width="13.42578125" style="11" customWidth="1"/>
    <col min="5126" max="5126" width="26.28515625" style="11" customWidth="1"/>
    <col min="5127" max="5127" width="15" style="11" customWidth="1"/>
    <col min="5128" max="5128" width="22.42578125" style="11" customWidth="1"/>
    <col min="5129" max="5376" width="8.85546875" style="11"/>
    <col min="5377" max="5377" width="40.5703125" style="11" customWidth="1"/>
    <col min="5378" max="5378" width="10.7109375" style="11" customWidth="1"/>
    <col min="5379" max="5379" width="31" style="11" bestFit="1" customWidth="1"/>
    <col min="5380" max="5380" width="12.85546875" style="11" customWidth="1"/>
    <col min="5381" max="5381" width="13.42578125" style="11" customWidth="1"/>
    <col min="5382" max="5382" width="26.28515625" style="11" customWidth="1"/>
    <col min="5383" max="5383" width="15" style="11" customWidth="1"/>
    <col min="5384" max="5384" width="22.42578125" style="11" customWidth="1"/>
    <col min="5385" max="5632" width="8.85546875" style="11"/>
    <col min="5633" max="5633" width="40.5703125" style="11" customWidth="1"/>
    <col min="5634" max="5634" width="10.7109375" style="11" customWidth="1"/>
    <col min="5635" max="5635" width="31" style="11" bestFit="1" customWidth="1"/>
    <col min="5636" max="5636" width="12.85546875" style="11" customWidth="1"/>
    <col min="5637" max="5637" width="13.42578125" style="11" customWidth="1"/>
    <col min="5638" max="5638" width="26.28515625" style="11" customWidth="1"/>
    <col min="5639" max="5639" width="15" style="11" customWidth="1"/>
    <col min="5640" max="5640" width="22.42578125" style="11" customWidth="1"/>
    <col min="5641" max="5888" width="8.85546875" style="11"/>
    <col min="5889" max="5889" width="40.5703125" style="11" customWidth="1"/>
    <col min="5890" max="5890" width="10.7109375" style="11" customWidth="1"/>
    <col min="5891" max="5891" width="31" style="11" bestFit="1" customWidth="1"/>
    <col min="5892" max="5892" width="12.85546875" style="11" customWidth="1"/>
    <col min="5893" max="5893" width="13.42578125" style="11" customWidth="1"/>
    <col min="5894" max="5894" width="26.28515625" style="11" customWidth="1"/>
    <col min="5895" max="5895" width="15" style="11" customWidth="1"/>
    <col min="5896" max="5896" width="22.42578125" style="11" customWidth="1"/>
    <col min="5897" max="6144" width="8.85546875" style="11"/>
    <col min="6145" max="6145" width="40.5703125" style="11" customWidth="1"/>
    <col min="6146" max="6146" width="10.7109375" style="11" customWidth="1"/>
    <col min="6147" max="6147" width="31" style="11" bestFit="1" customWidth="1"/>
    <col min="6148" max="6148" width="12.85546875" style="11" customWidth="1"/>
    <col min="6149" max="6149" width="13.42578125" style="11" customWidth="1"/>
    <col min="6150" max="6150" width="26.28515625" style="11" customWidth="1"/>
    <col min="6151" max="6151" width="15" style="11" customWidth="1"/>
    <col min="6152" max="6152" width="22.42578125" style="11" customWidth="1"/>
    <col min="6153" max="6400" width="8.85546875" style="11"/>
    <col min="6401" max="6401" width="40.5703125" style="11" customWidth="1"/>
    <col min="6402" max="6402" width="10.7109375" style="11" customWidth="1"/>
    <col min="6403" max="6403" width="31" style="11" bestFit="1" customWidth="1"/>
    <col min="6404" max="6404" width="12.85546875" style="11" customWidth="1"/>
    <col min="6405" max="6405" width="13.42578125" style="11" customWidth="1"/>
    <col min="6406" max="6406" width="26.28515625" style="11" customWidth="1"/>
    <col min="6407" max="6407" width="15" style="11" customWidth="1"/>
    <col min="6408" max="6408" width="22.42578125" style="11" customWidth="1"/>
    <col min="6409" max="6656" width="8.85546875" style="11"/>
    <col min="6657" max="6657" width="40.5703125" style="11" customWidth="1"/>
    <col min="6658" max="6658" width="10.7109375" style="11" customWidth="1"/>
    <col min="6659" max="6659" width="31" style="11" bestFit="1" customWidth="1"/>
    <col min="6660" max="6660" width="12.85546875" style="11" customWidth="1"/>
    <col min="6661" max="6661" width="13.42578125" style="11" customWidth="1"/>
    <col min="6662" max="6662" width="26.28515625" style="11" customWidth="1"/>
    <col min="6663" max="6663" width="15" style="11" customWidth="1"/>
    <col min="6664" max="6664" width="22.42578125" style="11" customWidth="1"/>
    <col min="6665" max="6912" width="8.85546875" style="11"/>
    <col min="6913" max="6913" width="40.5703125" style="11" customWidth="1"/>
    <col min="6914" max="6914" width="10.7109375" style="11" customWidth="1"/>
    <col min="6915" max="6915" width="31" style="11" bestFit="1" customWidth="1"/>
    <col min="6916" max="6916" width="12.85546875" style="11" customWidth="1"/>
    <col min="6917" max="6917" width="13.42578125" style="11" customWidth="1"/>
    <col min="6918" max="6918" width="26.28515625" style="11" customWidth="1"/>
    <col min="6919" max="6919" width="15" style="11" customWidth="1"/>
    <col min="6920" max="6920" width="22.42578125" style="11" customWidth="1"/>
    <col min="6921" max="7168" width="8.85546875" style="11"/>
    <col min="7169" max="7169" width="40.5703125" style="11" customWidth="1"/>
    <col min="7170" max="7170" width="10.7109375" style="11" customWidth="1"/>
    <col min="7171" max="7171" width="31" style="11" bestFit="1" customWidth="1"/>
    <col min="7172" max="7172" width="12.85546875" style="11" customWidth="1"/>
    <col min="7173" max="7173" width="13.42578125" style="11" customWidth="1"/>
    <col min="7174" max="7174" width="26.28515625" style="11" customWidth="1"/>
    <col min="7175" max="7175" width="15" style="11" customWidth="1"/>
    <col min="7176" max="7176" width="22.42578125" style="11" customWidth="1"/>
    <col min="7177" max="7424" width="8.85546875" style="11"/>
    <col min="7425" max="7425" width="40.5703125" style="11" customWidth="1"/>
    <col min="7426" max="7426" width="10.7109375" style="11" customWidth="1"/>
    <col min="7427" max="7427" width="31" style="11" bestFit="1" customWidth="1"/>
    <col min="7428" max="7428" width="12.85546875" style="11" customWidth="1"/>
    <col min="7429" max="7429" width="13.42578125" style="11" customWidth="1"/>
    <col min="7430" max="7430" width="26.28515625" style="11" customWidth="1"/>
    <col min="7431" max="7431" width="15" style="11" customWidth="1"/>
    <col min="7432" max="7432" width="22.42578125" style="11" customWidth="1"/>
    <col min="7433" max="7680" width="8.85546875" style="11"/>
    <col min="7681" max="7681" width="40.5703125" style="11" customWidth="1"/>
    <col min="7682" max="7682" width="10.7109375" style="11" customWidth="1"/>
    <col min="7683" max="7683" width="31" style="11" bestFit="1" customWidth="1"/>
    <col min="7684" max="7684" width="12.85546875" style="11" customWidth="1"/>
    <col min="7685" max="7685" width="13.42578125" style="11" customWidth="1"/>
    <col min="7686" max="7686" width="26.28515625" style="11" customWidth="1"/>
    <col min="7687" max="7687" width="15" style="11" customWidth="1"/>
    <col min="7688" max="7688" width="22.42578125" style="11" customWidth="1"/>
    <col min="7689" max="7936" width="8.85546875" style="11"/>
    <col min="7937" max="7937" width="40.5703125" style="11" customWidth="1"/>
    <col min="7938" max="7938" width="10.7109375" style="11" customWidth="1"/>
    <col min="7939" max="7939" width="31" style="11" bestFit="1" customWidth="1"/>
    <col min="7940" max="7940" width="12.85546875" style="11" customWidth="1"/>
    <col min="7941" max="7941" width="13.42578125" style="11" customWidth="1"/>
    <col min="7942" max="7942" width="26.28515625" style="11" customWidth="1"/>
    <col min="7943" max="7943" width="15" style="11" customWidth="1"/>
    <col min="7944" max="7944" width="22.42578125" style="11" customWidth="1"/>
    <col min="7945" max="8192" width="8.85546875" style="11"/>
    <col min="8193" max="8193" width="40.5703125" style="11" customWidth="1"/>
    <col min="8194" max="8194" width="10.7109375" style="11" customWidth="1"/>
    <col min="8195" max="8195" width="31" style="11" bestFit="1" customWidth="1"/>
    <col min="8196" max="8196" width="12.85546875" style="11" customWidth="1"/>
    <col min="8197" max="8197" width="13.42578125" style="11" customWidth="1"/>
    <col min="8198" max="8198" width="26.28515625" style="11" customWidth="1"/>
    <col min="8199" max="8199" width="15" style="11" customWidth="1"/>
    <col min="8200" max="8200" width="22.42578125" style="11" customWidth="1"/>
    <col min="8201" max="8448" width="8.85546875" style="11"/>
    <col min="8449" max="8449" width="40.5703125" style="11" customWidth="1"/>
    <col min="8450" max="8450" width="10.7109375" style="11" customWidth="1"/>
    <col min="8451" max="8451" width="31" style="11" bestFit="1" customWidth="1"/>
    <col min="8452" max="8452" width="12.85546875" style="11" customWidth="1"/>
    <col min="8453" max="8453" width="13.42578125" style="11" customWidth="1"/>
    <col min="8454" max="8454" width="26.28515625" style="11" customWidth="1"/>
    <col min="8455" max="8455" width="15" style="11" customWidth="1"/>
    <col min="8456" max="8456" width="22.42578125" style="11" customWidth="1"/>
    <col min="8457" max="8704" width="8.85546875" style="11"/>
    <col min="8705" max="8705" width="40.5703125" style="11" customWidth="1"/>
    <col min="8706" max="8706" width="10.7109375" style="11" customWidth="1"/>
    <col min="8707" max="8707" width="31" style="11" bestFit="1" customWidth="1"/>
    <col min="8708" max="8708" width="12.85546875" style="11" customWidth="1"/>
    <col min="8709" max="8709" width="13.42578125" style="11" customWidth="1"/>
    <col min="8710" max="8710" width="26.28515625" style="11" customWidth="1"/>
    <col min="8711" max="8711" width="15" style="11" customWidth="1"/>
    <col min="8712" max="8712" width="22.42578125" style="11" customWidth="1"/>
    <col min="8713" max="8960" width="8.85546875" style="11"/>
    <col min="8961" max="8961" width="40.5703125" style="11" customWidth="1"/>
    <col min="8962" max="8962" width="10.7109375" style="11" customWidth="1"/>
    <col min="8963" max="8963" width="31" style="11" bestFit="1" customWidth="1"/>
    <col min="8964" max="8964" width="12.85546875" style="11" customWidth="1"/>
    <col min="8965" max="8965" width="13.42578125" style="11" customWidth="1"/>
    <col min="8966" max="8966" width="26.28515625" style="11" customWidth="1"/>
    <col min="8967" max="8967" width="15" style="11" customWidth="1"/>
    <col min="8968" max="8968" width="22.42578125" style="11" customWidth="1"/>
    <col min="8969" max="9216" width="8.85546875" style="11"/>
    <col min="9217" max="9217" width="40.5703125" style="11" customWidth="1"/>
    <col min="9218" max="9218" width="10.7109375" style="11" customWidth="1"/>
    <col min="9219" max="9219" width="31" style="11" bestFit="1" customWidth="1"/>
    <col min="9220" max="9220" width="12.85546875" style="11" customWidth="1"/>
    <col min="9221" max="9221" width="13.42578125" style="11" customWidth="1"/>
    <col min="9222" max="9222" width="26.28515625" style="11" customWidth="1"/>
    <col min="9223" max="9223" width="15" style="11" customWidth="1"/>
    <col min="9224" max="9224" width="22.42578125" style="11" customWidth="1"/>
    <col min="9225" max="9472" width="8.85546875" style="11"/>
    <col min="9473" max="9473" width="40.5703125" style="11" customWidth="1"/>
    <col min="9474" max="9474" width="10.7109375" style="11" customWidth="1"/>
    <col min="9475" max="9475" width="31" style="11" bestFit="1" customWidth="1"/>
    <col min="9476" max="9476" width="12.85546875" style="11" customWidth="1"/>
    <col min="9477" max="9477" width="13.42578125" style="11" customWidth="1"/>
    <col min="9478" max="9478" width="26.28515625" style="11" customWidth="1"/>
    <col min="9479" max="9479" width="15" style="11" customWidth="1"/>
    <col min="9480" max="9480" width="22.42578125" style="11" customWidth="1"/>
    <col min="9481" max="9728" width="8.85546875" style="11"/>
    <col min="9729" max="9729" width="40.5703125" style="11" customWidth="1"/>
    <col min="9730" max="9730" width="10.7109375" style="11" customWidth="1"/>
    <col min="9731" max="9731" width="31" style="11" bestFit="1" customWidth="1"/>
    <col min="9732" max="9732" width="12.85546875" style="11" customWidth="1"/>
    <col min="9733" max="9733" width="13.42578125" style="11" customWidth="1"/>
    <col min="9734" max="9734" width="26.28515625" style="11" customWidth="1"/>
    <col min="9735" max="9735" width="15" style="11" customWidth="1"/>
    <col min="9736" max="9736" width="22.42578125" style="11" customWidth="1"/>
    <col min="9737" max="9984" width="8.85546875" style="11"/>
    <col min="9985" max="9985" width="40.5703125" style="11" customWidth="1"/>
    <col min="9986" max="9986" width="10.7109375" style="11" customWidth="1"/>
    <col min="9987" max="9987" width="31" style="11" bestFit="1" customWidth="1"/>
    <col min="9988" max="9988" width="12.85546875" style="11" customWidth="1"/>
    <col min="9989" max="9989" width="13.42578125" style="11" customWidth="1"/>
    <col min="9990" max="9990" width="26.28515625" style="11" customWidth="1"/>
    <col min="9991" max="9991" width="15" style="11" customWidth="1"/>
    <col min="9992" max="9992" width="22.42578125" style="11" customWidth="1"/>
    <col min="9993" max="10240" width="8.85546875" style="11"/>
    <col min="10241" max="10241" width="40.5703125" style="11" customWidth="1"/>
    <col min="10242" max="10242" width="10.7109375" style="11" customWidth="1"/>
    <col min="10243" max="10243" width="31" style="11" bestFit="1" customWidth="1"/>
    <col min="10244" max="10244" width="12.85546875" style="11" customWidth="1"/>
    <col min="10245" max="10245" width="13.42578125" style="11" customWidth="1"/>
    <col min="10246" max="10246" width="26.28515625" style="11" customWidth="1"/>
    <col min="10247" max="10247" width="15" style="11" customWidth="1"/>
    <col min="10248" max="10248" width="22.42578125" style="11" customWidth="1"/>
    <col min="10249" max="10496" width="8.85546875" style="11"/>
    <col min="10497" max="10497" width="40.5703125" style="11" customWidth="1"/>
    <col min="10498" max="10498" width="10.7109375" style="11" customWidth="1"/>
    <col min="10499" max="10499" width="31" style="11" bestFit="1" customWidth="1"/>
    <col min="10500" max="10500" width="12.85546875" style="11" customWidth="1"/>
    <col min="10501" max="10501" width="13.42578125" style="11" customWidth="1"/>
    <col min="10502" max="10502" width="26.28515625" style="11" customWidth="1"/>
    <col min="10503" max="10503" width="15" style="11" customWidth="1"/>
    <col min="10504" max="10504" width="22.42578125" style="11" customWidth="1"/>
    <col min="10505" max="10752" width="8.85546875" style="11"/>
    <col min="10753" max="10753" width="40.5703125" style="11" customWidth="1"/>
    <col min="10754" max="10754" width="10.7109375" style="11" customWidth="1"/>
    <col min="10755" max="10755" width="31" style="11" bestFit="1" customWidth="1"/>
    <col min="10756" max="10756" width="12.85546875" style="11" customWidth="1"/>
    <col min="10757" max="10757" width="13.42578125" style="11" customWidth="1"/>
    <col min="10758" max="10758" width="26.28515625" style="11" customWidth="1"/>
    <col min="10759" max="10759" width="15" style="11" customWidth="1"/>
    <col min="10760" max="10760" width="22.42578125" style="11" customWidth="1"/>
    <col min="10761" max="11008" width="8.85546875" style="11"/>
    <col min="11009" max="11009" width="40.5703125" style="11" customWidth="1"/>
    <col min="11010" max="11010" width="10.7109375" style="11" customWidth="1"/>
    <col min="11011" max="11011" width="31" style="11" bestFit="1" customWidth="1"/>
    <col min="11012" max="11012" width="12.85546875" style="11" customWidth="1"/>
    <col min="11013" max="11013" width="13.42578125" style="11" customWidth="1"/>
    <col min="11014" max="11014" width="26.28515625" style="11" customWidth="1"/>
    <col min="11015" max="11015" width="15" style="11" customWidth="1"/>
    <col min="11016" max="11016" width="22.42578125" style="11" customWidth="1"/>
    <col min="11017" max="11264" width="8.85546875" style="11"/>
    <col min="11265" max="11265" width="40.5703125" style="11" customWidth="1"/>
    <col min="11266" max="11266" width="10.7109375" style="11" customWidth="1"/>
    <col min="11267" max="11267" width="31" style="11" bestFit="1" customWidth="1"/>
    <col min="11268" max="11268" width="12.85546875" style="11" customWidth="1"/>
    <col min="11269" max="11269" width="13.42578125" style="11" customWidth="1"/>
    <col min="11270" max="11270" width="26.28515625" style="11" customWidth="1"/>
    <col min="11271" max="11271" width="15" style="11" customWidth="1"/>
    <col min="11272" max="11272" width="22.42578125" style="11" customWidth="1"/>
    <col min="11273" max="11520" width="8.85546875" style="11"/>
    <col min="11521" max="11521" width="40.5703125" style="11" customWidth="1"/>
    <col min="11522" max="11522" width="10.7109375" style="11" customWidth="1"/>
    <col min="11523" max="11523" width="31" style="11" bestFit="1" customWidth="1"/>
    <col min="11524" max="11524" width="12.85546875" style="11" customWidth="1"/>
    <col min="11525" max="11525" width="13.42578125" style="11" customWidth="1"/>
    <col min="11526" max="11526" width="26.28515625" style="11" customWidth="1"/>
    <col min="11527" max="11527" width="15" style="11" customWidth="1"/>
    <col min="11528" max="11528" width="22.42578125" style="11" customWidth="1"/>
    <col min="11529" max="11776" width="8.85546875" style="11"/>
    <col min="11777" max="11777" width="40.5703125" style="11" customWidth="1"/>
    <col min="11778" max="11778" width="10.7109375" style="11" customWidth="1"/>
    <col min="11779" max="11779" width="31" style="11" bestFit="1" customWidth="1"/>
    <col min="11780" max="11780" width="12.85546875" style="11" customWidth="1"/>
    <col min="11781" max="11781" width="13.42578125" style="11" customWidth="1"/>
    <col min="11782" max="11782" width="26.28515625" style="11" customWidth="1"/>
    <col min="11783" max="11783" width="15" style="11" customWidth="1"/>
    <col min="11784" max="11784" width="22.42578125" style="11" customWidth="1"/>
    <col min="11785" max="12032" width="8.85546875" style="11"/>
    <col min="12033" max="12033" width="40.5703125" style="11" customWidth="1"/>
    <col min="12034" max="12034" width="10.7109375" style="11" customWidth="1"/>
    <col min="12035" max="12035" width="31" style="11" bestFit="1" customWidth="1"/>
    <col min="12036" max="12036" width="12.85546875" style="11" customWidth="1"/>
    <col min="12037" max="12037" width="13.42578125" style="11" customWidth="1"/>
    <col min="12038" max="12038" width="26.28515625" style="11" customWidth="1"/>
    <col min="12039" max="12039" width="15" style="11" customWidth="1"/>
    <col min="12040" max="12040" width="22.42578125" style="11" customWidth="1"/>
    <col min="12041" max="12288" width="8.85546875" style="11"/>
    <col min="12289" max="12289" width="40.5703125" style="11" customWidth="1"/>
    <col min="12290" max="12290" width="10.7109375" style="11" customWidth="1"/>
    <col min="12291" max="12291" width="31" style="11" bestFit="1" customWidth="1"/>
    <col min="12292" max="12292" width="12.85546875" style="11" customWidth="1"/>
    <col min="12293" max="12293" width="13.42578125" style="11" customWidth="1"/>
    <col min="12294" max="12294" width="26.28515625" style="11" customWidth="1"/>
    <col min="12295" max="12295" width="15" style="11" customWidth="1"/>
    <col min="12296" max="12296" width="22.42578125" style="11" customWidth="1"/>
    <col min="12297" max="12544" width="8.85546875" style="11"/>
    <col min="12545" max="12545" width="40.5703125" style="11" customWidth="1"/>
    <col min="12546" max="12546" width="10.7109375" style="11" customWidth="1"/>
    <col min="12547" max="12547" width="31" style="11" bestFit="1" customWidth="1"/>
    <col min="12548" max="12548" width="12.85546875" style="11" customWidth="1"/>
    <col min="12549" max="12549" width="13.42578125" style="11" customWidth="1"/>
    <col min="12550" max="12550" width="26.28515625" style="11" customWidth="1"/>
    <col min="12551" max="12551" width="15" style="11" customWidth="1"/>
    <col min="12552" max="12552" width="22.42578125" style="11" customWidth="1"/>
    <col min="12553" max="12800" width="8.85546875" style="11"/>
    <col min="12801" max="12801" width="40.5703125" style="11" customWidth="1"/>
    <col min="12802" max="12802" width="10.7109375" style="11" customWidth="1"/>
    <col min="12803" max="12803" width="31" style="11" bestFit="1" customWidth="1"/>
    <col min="12804" max="12804" width="12.85546875" style="11" customWidth="1"/>
    <col min="12805" max="12805" width="13.42578125" style="11" customWidth="1"/>
    <col min="12806" max="12806" width="26.28515625" style="11" customWidth="1"/>
    <col min="12807" max="12807" width="15" style="11" customWidth="1"/>
    <col min="12808" max="12808" width="22.42578125" style="11" customWidth="1"/>
    <col min="12809" max="13056" width="8.85546875" style="11"/>
    <col min="13057" max="13057" width="40.5703125" style="11" customWidth="1"/>
    <col min="13058" max="13058" width="10.7109375" style="11" customWidth="1"/>
    <col min="13059" max="13059" width="31" style="11" bestFit="1" customWidth="1"/>
    <col min="13060" max="13060" width="12.85546875" style="11" customWidth="1"/>
    <col min="13061" max="13061" width="13.42578125" style="11" customWidth="1"/>
    <col min="13062" max="13062" width="26.28515625" style="11" customWidth="1"/>
    <col min="13063" max="13063" width="15" style="11" customWidth="1"/>
    <col min="13064" max="13064" width="22.42578125" style="11" customWidth="1"/>
    <col min="13065" max="13312" width="8.85546875" style="11"/>
    <col min="13313" max="13313" width="40.5703125" style="11" customWidth="1"/>
    <col min="13314" max="13314" width="10.7109375" style="11" customWidth="1"/>
    <col min="13315" max="13315" width="31" style="11" bestFit="1" customWidth="1"/>
    <col min="13316" max="13316" width="12.85546875" style="11" customWidth="1"/>
    <col min="13317" max="13317" width="13.42578125" style="11" customWidth="1"/>
    <col min="13318" max="13318" width="26.28515625" style="11" customWidth="1"/>
    <col min="13319" max="13319" width="15" style="11" customWidth="1"/>
    <col min="13320" max="13320" width="22.42578125" style="11" customWidth="1"/>
    <col min="13321" max="13568" width="8.85546875" style="11"/>
    <col min="13569" max="13569" width="40.5703125" style="11" customWidth="1"/>
    <col min="13570" max="13570" width="10.7109375" style="11" customWidth="1"/>
    <col min="13571" max="13571" width="31" style="11" bestFit="1" customWidth="1"/>
    <col min="13572" max="13572" width="12.85546875" style="11" customWidth="1"/>
    <col min="13573" max="13573" width="13.42578125" style="11" customWidth="1"/>
    <col min="13574" max="13574" width="26.28515625" style="11" customWidth="1"/>
    <col min="13575" max="13575" width="15" style="11" customWidth="1"/>
    <col min="13576" max="13576" width="22.42578125" style="11" customWidth="1"/>
    <col min="13577" max="13824" width="8.85546875" style="11"/>
    <col min="13825" max="13825" width="40.5703125" style="11" customWidth="1"/>
    <col min="13826" max="13826" width="10.7109375" style="11" customWidth="1"/>
    <col min="13827" max="13827" width="31" style="11" bestFit="1" customWidth="1"/>
    <col min="13828" max="13828" width="12.85546875" style="11" customWidth="1"/>
    <col min="13829" max="13829" width="13.42578125" style="11" customWidth="1"/>
    <col min="13830" max="13830" width="26.28515625" style="11" customWidth="1"/>
    <col min="13831" max="13831" width="15" style="11" customWidth="1"/>
    <col min="13832" max="13832" width="22.42578125" style="11" customWidth="1"/>
    <col min="13833" max="14080" width="8.85546875" style="11"/>
    <col min="14081" max="14081" width="40.5703125" style="11" customWidth="1"/>
    <col min="14082" max="14082" width="10.7109375" style="11" customWidth="1"/>
    <col min="14083" max="14083" width="31" style="11" bestFit="1" customWidth="1"/>
    <col min="14084" max="14084" width="12.85546875" style="11" customWidth="1"/>
    <col min="14085" max="14085" width="13.42578125" style="11" customWidth="1"/>
    <col min="14086" max="14086" width="26.28515625" style="11" customWidth="1"/>
    <col min="14087" max="14087" width="15" style="11" customWidth="1"/>
    <col min="14088" max="14088" width="22.42578125" style="11" customWidth="1"/>
    <col min="14089" max="14336" width="8.85546875" style="11"/>
    <col min="14337" max="14337" width="40.5703125" style="11" customWidth="1"/>
    <col min="14338" max="14338" width="10.7109375" style="11" customWidth="1"/>
    <col min="14339" max="14339" width="31" style="11" bestFit="1" customWidth="1"/>
    <col min="14340" max="14340" width="12.85546875" style="11" customWidth="1"/>
    <col min="14341" max="14341" width="13.42578125" style="11" customWidth="1"/>
    <col min="14342" max="14342" width="26.28515625" style="11" customWidth="1"/>
    <col min="14343" max="14343" width="15" style="11" customWidth="1"/>
    <col min="14344" max="14344" width="22.42578125" style="11" customWidth="1"/>
    <col min="14345" max="14592" width="8.85546875" style="11"/>
    <col min="14593" max="14593" width="40.5703125" style="11" customWidth="1"/>
    <col min="14594" max="14594" width="10.7109375" style="11" customWidth="1"/>
    <col min="14595" max="14595" width="31" style="11" bestFit="1" customWidth="1"/>
    <col min="14596" max="14596" width="12.85546875" style="11" customWidth="1"/>
    <col min="14597" max="14597" width="13.42578125" style="11" customWidth="1"/>
    <col min="14598" max="14598" width="26.28515625" style="11" customWidth="1"/>
    <col min="14599" max="14599" width="15" style="11" customWidth="1"/>
    <col min="14600" max="14600" width="22.42578125" style="11" customWidth="1"/>
    <col min="14601" max="14848" width="8.85546875" style="11"/>
    <col min="14849" max="14849" width="40.5703125" style="11" customWidth="1"/>
    <col min="14850" max="14850" width="10.7109375" style="11" customWidth="1"/>
    <col min="14851" max="14851" width="31" style="11" bestFit="1" customWidth="1"/>
    <col min="14852" max="14852" width="12.85546875" style="11" customWidth="1"/>
    <col min="14853" max="14853" width="13.42578125" style="11" customWidth="1"/>
    <col min="14854" max="14854" width="26.28515625" style="11" customWidth="1"/>
    <col min="14855" max="14855" width="15" style="11" customWidth="1"/>
    <col min="14856" max="14856" width="22.42578125" style="11" customWidth="1"/>
    <col min="14857" max="15104" width="8.85546875" style="11"/>
    <col min="15105" max="15105" width="40.5703125" style="11" customWidth="1"/>
    <col min="15106" max="15106" width="10.7109375" style="11" customWidth="1"/>
    <col min="15107" max="15107" width="31" style="11" bestFit="1" customWidth="1"/>
    <col min="15108" max="15108" width="12.85546875" style="11" customWidth="1"/>
    <col min="15109" max="15109" width="13.42578125" style="11" customWidth="1"/>
    <col min="15110" max="15110" width="26.28515625" style="11" customWidth="1"/>
    <col min="15111" max="15111" width="15" style="11" customWidth="1"/>
    <col min="15112" max="15112" width="22.42578125" style="11" customWidth="1"/>
    <col min="15113" max="15360" width="8.85546875" style="11"/>
    <col min="15361" max="15361" width="40.5703125" style="11" customWidth="1"/>
    <col min="15362" max="15362" width="10.7109375" style="11" customWidth="1"/>
    <col min="15363" max="15363" width="31" style="11" bestFit="1" customWidth="1"/>
    <col min="15364" max="15364" width="12.85546875" style="11" customWidth="1"/>
    <col min="15365" max="15365" width="13.42578125" style="11" customWidth="1"/>
    <col min="15366" max="15366" width="26.28515625" style="11" customWidth="1"/>
    <col min="15367" max="15367" width="15" style="11" customWidth="1"/>
    <col min="15368" max="15368" width="22.42578125" style="11" customWidth="1"/>
    <col min="15369" max="15616" width="8.85546875" style="11"/>
    <col min="15617" max="15617" width="40.5703125" style="11" customWidth="1"/>
    <col min="15618" max="15618" width="10.7109375" style="11" customWidth="1"/>
    <col min="15619" max="15619" width="31" style="11" bestFit="1" customWidth="1"/>
    <col min="15620" max="15620" width="12.85546875" style="11" customWidth="1"/>
    <col min="15621" max="15621" width="13.42578125" style="11" customWidth="1"/>
    <col min="15622" max="15622" width="26.28515625" style="11" customWidth="1"/>
    <col min="15623" max="15623" width="15" style="11" customWidth="1"/>
    <col min="15624" max="15624" width="22.42578125" style="11" customWidth="1"/>
    <col min="15625" max="15872" width="8.85546875" style="11"/>
    <col min="15873" max="15873" width="40.5703125" style="11" customWidth="1"/>
    <col min="15874" max="15874" width="10.7109375" style="11" customWidth="1"/>
    <col min="15875" max="15875" width="31" style="11" bestFit="1" customWidth="1"/>
    <col min="15876" max="15876" width="12.85546875" style="11" customWidth="1"/>
    <col min="15877" max="15877" width="13.42578125" style="11" customWidth="1"/>
    <col min="15878" max="15878" width="26.28515625" style="11" customWidth="1"/>
    <col min="15879" max="15879" width="15" style="11" customWidth="1"/>
    <col min="15880" max="15880" width="22.42578125" style="11" customWidth="1"/>
    <col min="15881" max="16128" width="8.85546875" style="11"/>
    <col min="16129" max="16129" width="40.5703125" style="11" customWidth="1"/>
    <col min="16130" max="16130" width="10.7109375" style="11" customWidth="1"/>
    <col min="16131" max="16131" width="31" style="11" bestFit="1" customWidth="1"/>
    <col min="16132" max="16132" width="12.85546875" style="11" customWidth="1"/>
    <col min="16133" max="16133" width="13.42578125" style="11" customWidth="1"/>
    <col min="16134" max="16134" width="26.28515625" style="11" customWidth="1"/>
    <col min="16135" max="16135" width="15" style="11" customWidth="1"/>
    <col min="16136" max="16136" width="22.42578125" style="11" customWidth="1"/>
    <col min="16137" max="16384" width="8.85546875" style="11"/>
  </cols>
  <sheetData>
    <row r="1" spans="1:15" ht="15.75" x14ac:dyDescent="0.2">
      <c r="A1" s="39" t="s">
        <v>1715</v>
      </c>
    </row>
    <row r="2" spans="1:15" ht="13.5" thickBot="1" x14ac:dyDescent="0.25">
      <c r="A2" s="12"/>
      <c r="B2" s="12"/>
      <c r="C2" s="12"/>
      <c r="D2" s="12"/>
      <c r="E2" s="12"/>
      <c r="F2" s="12"/>
    </row>
    <row r="3" spans="1:15" s="15" customFormat="1" ht="26.25" customHeight="1" thickBot="1" x14ac:dyDescent="0.25">
      <c r="A3" s="13" t="s">
        <v>1707</v>
      </c>
      <c r="B3" s="219" t="s">
        <v>1713</v>
      </c>
      <c r="C3" s="220"/>
      <c r="D3" s="221"/>
      <c r="E3" s="219" t="s">
        <v>1714</v>
      </c>
      <c r="F3" s="220"/>
      <c r="G3" s="221"/>
      <c r="H3" s="14" t="s">
        <v>1699</v>
      </c>
      <c r="I3" s="11"/>
      <c r="J3" s="11"/>
      <c r="K3" s="11"/>
      <c r="L3" s="11"/>
      <c r="M3" s="11"/>
      <c r="N3" s="11"/>
      <c r="O3" s="11"/>
    </row>
    <row r="4" spans="1:15" s="38" customFormat="1" x14ac:dyDescent="0.2">
      <c r="A4" s="33" t="s">
        <v>1708</v>
      </c>
      <c r="B4" s="36" t="s">
        <v>1701</v>
      </c>
      <c r="C4" s="34" t="s">
        <v>1709</v>
      </c>
      <c r="D4" s="35" t="s">
        <v>1710</v>
      </c>
      <c r="E4" s="36" t="s">
        <v>1700</v>
      </c>
      <c r="F4" s="34" t="s">
        <v>1709</v>
      </c>
      <c r="G4" s="35" t="s">
        <v>1711</v>
      </c>
      <c r="H4" s="37" t="s">
        <v>1712</v>
      </c>
    </row>
    <row r="5" spans="1:15" x14ac:dyDescent="0.2">
      <c r="A5" s="16"/>
      <c r="B5" s="17"/>
      <c r="C5" s="18"/>
      <c r="D5" s="19">
        <f>B5*C5</f>
        <v>0</v>
      </c>
      <c r="E5" s="17"/>
      <c r="F5" s="18"/>
      <c r="G5" s="19">
        <f>E5*F5</f>
        <v>0</v>
      </c>
      <c r="H5" s="20">
        <f>G5-D5</f>
        <v>0</v>
      </c>
    </row>
    <row r="6" spans="1:15" x14ac:dyDescent="0.2">
      <c r="A6" s="16"/>
      <c r="B6" s="17"/>
      <c r="C6" s="18"/>
      <c r="D6" s="19">
        <f>B6*C6</f>
        <v>0</v>
      </c>
      <c r="E6" s="17"/>
      <c r="F6" s="18"/>
      <c r="G6" s="19">
        <f>E6*F6</f>
        <v>0</v>
      </c>
      <c r="H6" s="20">
        <f>G6-D6</f>
        <v>0</v>
      </c>
    </row>
    <row r="7" spans="1:15" x14ac:dyDescent="0.2">
      <c r="A7" s="16"/>
      <c r="B7" s="17"/>
      <c r="C7" s="18"/>
      <c r="D7" s="19">
        <f>B7*C7</f>
        <v>0</v>
      </c>
      <c r="E7" s="17"/>
      <c r="F7" s="18"/>
      <c r="G7" s="19">
        <f>E7*F7</f>
        <v>0</v>
      </c>
      <c r="H7" s="20">
        <f>G7-D7</f>
        <v>0</v>
      </c>
    </row>
    <row r="8" spans="1:15" ht="13.5" thickBot="1" x14ac:dyDescent="0.25">
      <c r="A8" s="21"/>
      <c r="B8" s="22"/>
      <c r="C8" s="23"/>
      <c r="D8" s="24">
        <f>B8*C8</f>
        <v>0</v>
      </c>
      <c r="E8" s="22"/>
      <c r="F8" s="23"/>
      <c r="G8" s="24">
        <f>E8*F8</f>
        <v>0</v>
      </c>
      <c r="H8" s="25">
        <f>G8-D8</f>
        <v>0</v>
      </c>
    </row>
    <row r="9" spans="1:15" ht="14.25" thickTop="1" thickBot="1" x14ac:dyDescent="0.25">
      <c r="A9" s="26"/>
      <c r="B9" s="27"/>
      <c r="C9" s="28">
        <f>SUM(C5:C8)</f>
        <v>0</v>
      </c>
      <c r="D9" s="29">
        <f>SUM(D5:D8)</f>
        <v>0</v>
      </c>
      <c r="E9" s="30"/>
      <c r="F9" s="28">
        <f>SUM(F5:F8)</f>
        <v>0</v>
      </c>
      <c r="G9" s="29">
        <f>SUM(G5:G8)</f>
        <v>0</v>
      </c>
      <c r="H9" s="31">
        <f>SUM(H5:H8)</f>
        <v>0</v>
      </c>
    </row>
    <row r="10" spans="1:15" x14ac:dyDescent="0.2">
      <c r="A10" s="32"/>
      <c r="B10" s="32"/>
      <c r="C10" s="32"/>
      <c r="D10" s="32"/>
      <c r="E10" s="32"/>
      <c r="F10" s="32"/>
    </row>
    <row r="11" spans="1:15" ht="15.75" x14ac:dyDescent="0.2">
      <c r="A11" s="39" t="s">
        <v>1716</v>
      </c>
    </row>
    <row r="12" spans="1:15" ht="13.5" thickBot="1" x14ac:dyDescent="0.25">
      <c r="A12" s="12"/>
      <c r="B12" s="12"/>
      <c r="C12" s="12"/>
      <c r="D12" s="12"/>
      <c r="E12" s="12"/>
      <c r="F12" s="12"/>
    </row>
    <row r="13" spans="1:15" ht="24.6" customHeight="1" thickBot="1" x14ac:dyDescent="0.25">
      <c r="A13" s="13" t="s">
        <v>1707</v>
      </c>
      <c r="B13" s="219" t="s">
        <v>1713</v>
      </c>
      <c r="C13" s="220"/>
      <c r="D13" s="221"/>
      <c r="E13" s="219" t="s">
        <v>1714</v>
      </c>
      <c r="F13" s="220"/>
      <c r="G13" s="221"/>
      <c r="H13" s="14" t="s">
        <v>1699</v>
      </c>
    </row>
    <row r="14" spans="1:15" x14ac:dyDescent="0.2">
      <c r="A14" s="33" t="s">
        <v>1708</v>
      </c>
      <c r="B14" s="36" t="s">
        <v>1701</v>
      </c>
      <c r="C14" s="34" t="s">
        <v>1709</v>
      </c>
      <c r="D14" s="35" t="s">
        <v>1710</v>
      </c>
      <c r="E14" s="36" t="s">
        <v>1700</v>
      </c>
      <c r="F14" s="34" t="s">
        <v>1709</v>
      </c>
      <c r="G14" s="35" t="s">
        <v>1711</v>
      </c>
      <c r="H14" s="37" t="s">
        <v>1712</v>
      </c>
    </row>
    <row r="15" spans="1:15" x14ac:dyDescent="0.2">
      <c r="A15" s="16"/>
      <c r="B15" s="17"/>
      <c r="C15" s="18"/>
      <c r="D15" s="19">
        <f>B15*C15</f>
        <v>0</v>
      </c>
      <c r="E15" s="17"/>
      <c r="F15" s="18"/>
      <c r="G15" s="19">
        <f>E15*F15</f>
        <v>0</v>
      </c>
      <c r="H15" s="20">
        <f>G15-D15</f>
        <v>0</v>
      </c>
    </row>
    <row r="16" spans="1:15" x14ac:dyDescent="0.2">
      <c r="A16" s="16"/>
      <c r="B16" s="17"/>
      <c r="C16" s="18"/>
      <c r="D16" s="19">
        <f>B16*C16</f>
        <v>0</v>
      </c>
      <c r="E16" s="17"/>
      <c r="F16" s="18"/>
      <c r="G16" s="19">
        <f>E16*F16</f>
        <v>0</v>
      </c>
      <c r="H16" s="20">
        <f>G16-D16</f>
        <v>0</v>
      </c>
    </row>
    <row r="17" spans="1:8" x14ac:dyDescent="0.2">
      <c r="A17" s="16"/>
      <c r="B17" s="17"/>
      <c r="C17" s="18"/>
      <c r="D17" s="19">
        <f>B17*C17</f>
        <v>0</v>
      </c>
      <c r="E17" s="17"/>
      <c r="F17" s="18"/>
      <c r="G17" s="19">
        <f>E17*F17</f>
        <v>0</v>
      </c>
      <c r="H17" s="20">
        <f>G17-D17</f>
        <v>0</v>
      </c>
    </row>
    <row r="18" spans="1:8" ht="13.5" thickBot="1" x14ac:dyDescent="0.25">
      <c r="A18" s="21"/>
      <c r="B18" s="22"/>
      <c r="C18" s="23"/>
      <c r="D18" s="24">
        <f>B18*C18</f>
        <v>0</v>
      </c>
      <c r="E18" s="22"/>
      <c r="F18" s="23"/>
      <c r="G18" s="24">
        <f>E18*F18</f>
        <v>0</v>
      </c>
      <c r="H18" s="25">
        <f>G18-D18</f>
        <v>0</v>
      </c>
    </row>
    <row r="19" spans="1:8" ht="14.25" thickTop="1" thickBot="1" x14ac:dyDescent="0.25">
      <c r="A19" s="26"/>
      <c r="B19" s="27"/>
      <c r="C19" s="28">
        <f>SUM(C15:C18)</f>
        <v>0</v>
      </c>
      <c r="D19" s="29">
        <f>SUM(D15:D18)</f>
        <v>0</v>
      </c>
      <c r="E19" s="30"/>
      <c r="F19" s="28">
        <f>SUM(F15:F18)</f>
        <v>0</v>
      </c>
      <c r="G19" s="29">
        <f>SUM(G15:G18)</f>
        <v>0</v>
      </c>
      <c r="H19" s="31">
        <f>SUM(H15:H18)</f>
        <v>0</v>
      </c>
    </row>
  </sheetData>
  <mergeCells count="4">
    <mergeCell ref="B3:D3"/>
    <mergeCell ref="E3:G3"/>
    <mergeCell ref="B13:D13"/>
    <mergeCell ref="E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168"/>
  <sheetViews>
    <sheetView showZeros="0" tabSelected="1" showWhiteSpace="0" zoomScaleNormal="100" zoomScaleSheetLayoutView="100" workbookViewId="0">
      <selection activeCell="K1" sqref="K1:M1"/>
    </sheetView>
  </sheetViews>
  <sheetFormatPr defaultColWidth="8.85546875" defaultRowHeight="14.25" x14ac:dyDescent="0.2"/>
  <cols>
    <col min="1" max="1" width="31.28515625" style="40" bestFit="1" customWidth="1"/>
    <col min="2" max="2" width="25.7109375" style="40" bestFit="1" customWidth="1"/>
    <col min="3" max="3" width="10" style="40" customWidth="1"/>
    <col min="4" max="4" width="11" style="40" bestFit="1" customWidth="1"/>
    <col min="5" max="5" width="13.140625" style="40" customWidth="1"/>
    <col min="6" max="6" width="9.28515625" style="40" hidden="1" customWidth="1"/>
    <col min="7" max="7" width="12.42578125" style="40" hidden="1" customWidth="1"/>
    <col min="8" max="8" width="10.85546875" style="40" bestFit="1" customWidth="1"/>
    <col min="9" max="9" width="12.28515625" style="40" customWidth="1"/>
    <col min="10" max="10" width="12.140625" style="40" customWidth="1"/>
    <col min="11" max="11" width="13" style="40" customWidth="1"/>
    <col min="12" max="12" width="12" style="40" customWidth="1"/>
    <col min="13" max="13" width="17.7109375" style="40" customWidth="1"/>
    <col min="14" max="14" width="11.85546875" style="40" customWidth="1"/>
    <col min="15" max="15" width="13.140625" style="40" customWidth="1"/>
    <col min="16" max="16" width="8.85546875" style="40"/>
    <col min="17" max="17" width="9.42578125" style="40" bestFit="1" customWidth="1"/>
    <col min="18" max="16384" width="8.85546875" style="40"/>
  </cols>
  <sheetData>
    <row r="1" spans="1:15" ht="21.75" customHeight="1" x14ac:dyDescent="0.2">
      <c r="A1" s="208" t="s">
        <v>1</v>
      </c>
      <c r="B1" s="225"/>
      <c r="C1" s="225"/>
      <c r="D1" s="225"/>
      <c r="E1" s="209"/>
      <c r="F1" s="209"/>
      <c r="G1" s="209"/>
      <c r="H1" s="209"/>
      <c r="I1" s="209"/>
      <c r="J1" s="208" t="s">
        <v>1666</v>
      </c>
      <c r="K1" s="225" t="s">
        <v>2309</v>
      </c>
      <c r="L1" s="225"/>
      <c r="M1" s="225"/>
      <c r="N1" s="210"/>
      <c r="O1" s="210"/>
    </row>
    <row r="2" spans="1:15" ht="21.75" customHeight="1" thickBot="1" x14ac:dyDescent="0.25">
      <c r="A2" s="211" t="s">
        <v>0</v>
      </c>
      <c r="B2" s="226"/>
      <c r="C2" s="226"/>
      <c r="D2" s="226"/>
      <c r="E2" s="212"/>
      <c r="F2" s="212"/>
      <c r="G2" s="212"/>
      <c r="H2" s="212"/>
      <c r="I2" s="212"/>
      <c r="J2" s="211" t="s">
        <v>1706</v>
      </c>
      <c r="K2" s="226"/>
      <c r="L2" s="226"/>
      <c r="M2" s="226"/>
      <c r="N2" s="213"/>
      <c r="O2" s="213"/>
    </row>
    <row r="3" spans="1:15" x14ac:dyDescent="0.2">
      <c r="F3" s="41"/>
      <c r="G3" s="41"/>
      <c r="H3" s="41"/>
      <c r="I3" s="41"/>
      <c r="J3" s="41"/>
    </row>
    <row r="4" spans="1:15" ht="18" x14ac:dyDescent="0.2">
      <c r="A4" s="130" t="s">
        <v>1665</v>
      </c>
      <c r="B4" s="42"/>
      <c r="C4" s="41"/>
      <c r="D4" s="41"/>
      <c r="E4" s="41"/>
      <c r="F4" s="41"/>
      <c r="G4" s="41"/>
      <c r="H4" s="41"/>
      <c r="I4" s="41"/>
      <c r="J4" s="41"/>
    </row>
    <row r="5" spans="1:15" ht="15" x14ac:dyDescent="0.2">
      <c r="A5" s="42"/>
      <c r="B5" s="42"/>
      <c r="C5" s="41"/>
      <c r="D5" s="41"/>
      <c r="E5" s="41"/>
      <c r="F5" s="41"/>
      <c r="G5" s="41"/>
      <c r="H5" s="41"/>
      <c r="I5" s="41"/>
      <c r="J5" s="41"/>
      <c r="K5" s="41"/>
    </row>
    <row r="6" spans="1:15" x14ac:dyDescent="0.2">
      <c r="A6" s="222" t="s">
        <v>2</v>
      </c>
      <c r="B6" s="223"/>
      <c r="C6" s="223"/>
      <c r="D6" s="223"/>
      <c r="E6" s="223"/>
      <c r="F6" s="223"/>
      <c r="G6" s="223"/>
      <c r="H6" s="223"/>
      <c r="I6" s="223"/>
      <c r="J6" s="223"/>
      <c r="K6" s="223"/>
      <c r="L6" s="223"/>
      <c r="M6" s="223"/>
      <c r="N6" s="223"/>
      <c r="O6" s="224"/>
    </row>
    <row r="7" spans="1:15" x14ac:dyDescent="0.2">
      <c r="A7" s="43"/>
      <c r="B7" s="44" t="s">
        <v>1696</v>
      </c>
      <c r="C7" s="45" t="s">
        <v>1702</v>
      </c>
      <c r="D7" s="46"/>
      <c r="E7" s="144" t="s">
        <v>1740</v>
      </c>
      <c r="F7" s="47"/>
      <c r="G7" s="48" t="s">
        <v>1697</v>
      </c>
      <c r="H7" s="46" t="s">
        <v>1689</v>
      </c>
      <c r="I7" s="44" t="s">
        <v>1680</v>
      </c>
      <c r="J7" s="49"/>
      <c r="K7" s="50"/>
      <c r="L7" s="44" t="s">
        <v>1680</v>
      </c>
      <c r="M7" s="44" t="s">
        <v>1679</v>
      </c>
      <c r="N7" s="44" t="s">
        <v>3</v>
      </c>
      <c r="O7" s="51"/>
    </row>
    <row r="8" spans="1:15" x14ac:dyDescent="0.2">
      <c r="A8" s="152" t="s">
        <v>16</v>
      </c>
      <c r="B8" s="153" t="s">
        <v>5</v>
      </c>
      <c r="C8" s="153" t="s">
        <v>1703</v>
      </c>
      <c r="D8" s="154" t="s">
        <v>1690</v>
      </c>
      <c r="E8" s="155" t="s">
        <v>1741</v>
      </c>
      <c r="F8" s="107"/>
      <c r="G8" s="158" t="s">
        <v>5</v>
      </c>
      <c r="H8" s="154" t="s">
        <v>5</v>
      </c>
      <c r="I8" s="153" t="s">
        <v>5</v>
      </c>
      <c r="J8" s="153" t="s">
        <v>6</v>
      </c>
      <c r="K8" s="153" t="s">
        <v>1691</v>
      </c>
      <c r="L8" s="153" t="s">
        <v>7</v>
      </c>
      <c r="M8" s="156">
        <v>0.10150000000000001</v>
      </c>
      <c r="N8" s="156">
        <v>1.4500000000000001E-2</v>
      </c>
      <c r="O8" s="157" t="s">
        <v>4</v>
      </c>
    </row>
    <row r="9" spans="1:15" x14ac:dyDescent="0.2">
      <c r="A9" s="53"/>
      <c r="B9" s="54"/>
      <c r="C9" s="55">
        <v>40</v>
      </c>
      <c r="D9" s="147">
        <v>42552</v>
      </c>
      <c r="E9" s="56" t="s">
        <v>1735</v>
      </c>
      <c r="F9" s="57">
        <f>IF(E9="No",VLOOKUP(Expenditures!D9,Info!$A$11:$C$22,3,FALSE),VLOOKUP(D9,Info!$A$11:$C$22,2,FALSE))</f>
        <v>1</v>
      </c>
      <c r="G9" s="57">
        <f>IF(E9="yes",(((12*F9)+1)/12)*B9,I9)</f>
        <v>0</v>
      </c>
      <c r="H9" s="167">
        <f>ROUND(I9/F9,1)</f>
        <v>0</v>
      </c>
      <c r="I9" s="168">
        <f>ROUND((B9*(C9/40))*F9,1)</f>
        <v>0</v>
      </c>
      <c r="J9" s="172">
        <f>IF(A9=0,0,(IF(A9=0,"",VLOOKUP(A9,'FY2016-17 salaries'!$A$1:$K$668,6,FALSE))))</f>
        <v>0</v>
      </c>
      <c r="K9" s="172">
        <f>IFERROR(ROUND(J9*12,0),"")</f>
        <v>0</v>
      </c>
      <c r="L9" s="173">
        <f>K9*H9*F9</f>
        <v>0</v>
      </c>
      <c r="M9" s="173">
        <f>IFERROR(ROUND(L9*$M$8,0),"")</f>
        <v>0</v>
      </c>
      <c r="N9" s="173">
        <f>IFERROR(ROUND(L9*$N$8,0),"")</f>
        <v>0</v>
      </c>
      <c r="O9" s="174">
        <f>SUM(L9:N9)</f>
        <v>0</v>
      </c>
    </row>
    <row r="10" spans="1:15" x14ac:dyDescent="0.2">
      <c r="A10" s="61"/>
      <c r="B10" s="54"/>
      <c r="C10" s="55">
        <v>40</v>
      </c>
      <c r="D10" s="147">
        <v>42552</v>
      </c>
      <c r="E10" s="56" t="s">
        <v>1735</v>
      </c>
      <c r="F10" s="57">
        <f>IF(E10="No",VLOOKUP(Expenditures!D10,Info!$A$11:$C$18,3,FALSE),VLOOKUP(D10,Info!$A$11:$C$18,2,FALSE))</f>
        <v>1</v>
      </c>
      <c r="G10" s="57">
        <f>IF(E10="yes",(((12*F10)+1)/12)*B10,I10)</f>
        <v>0</v>
      </c>
      <c r="H10" s="167">
        <f>ROUND(I10/F10,1)</f>
        <v>0</v>
      </c>
      <c r="I10" s="168">
        <f>ROUND((B10*(C10/40))*F10,1)</f>
        <v>0</v>
      </c>
      <c r="J10" s="59">
        <f>IF(A10=0,0,(IF(A10=0,"",VLOOKUP(A10,'FY2016-17 salaries'!$A$1:$K$668,6,FALSE))))</f>
        <v>0</v>
      </c>
      <c r="K10" s="59">
        <f>IFERROR(ROUND(J10*12,0),"")</f>
        <v>0</v>
      </c>
      <c r="L10" s="58">
        <f>K10*H10*F10</f>
        <v>0</v>
      </c>
      <c r="M10" s="58">
        <f t="shared" ref="M10:M15" si="0">IFERROR(ROUND(L10*$M$8,0),"")</f>
        <v>0</v>
      </c>
      <c r="N10" s="58">
        <f t="shared" ref="N10:N11" si="1">IFERROR(ROUND(L10*$N$8,0),"")</f>
        <v>0</v>
      </c>
      <c r="O10" s="60">
        <f t="shared" ref="O10:O11" si="2">SUM(L10:N10)</f>
        <v>0</v>
      </c>
    </row>
    <row r="11" spans="1:15" x14ac:dyDescent="0.2">
      <c r="A11" s="61"/>
      <c r="B11" s="54"/>
      <c r="C11" s="55">
        <v>40</v>
      </c>
      <c r="D11" s="147">
        <v>42552</v>
      </c>
      <c r="E11" s="56" t="s">
        <v>1735</v>
      </c>
      <c r="F11" s="57">
        <f>IF(E11="No",VLOOKUP(Expenditures!D11,Info!$A$11:$C$18,3,FALSE),VLOOKUP(D11,Info!$A$11:$C$18,2,FALSE))</f>
        <v>1</v>
      </c>
      <c r="G11" s="57">
        <f t="shared" ref="G11:G15" si="3">IF(E11="yes",(((12*F11)+1)/12)*B11,I11)</f>
        <v>0</v>
      </c>
      <c r="H11" s="167">
        <f>ROUND(I11/F11,1)</f>
        <v>0</v>
      </c>
      <c r="I11" s="168">
        <f>ROUND((B11*(C11/40))*F11,1)</f>
        <v>0</v>
      </c>
      <c r="J11" s="59">
        <f>IF(A11=0,0,(IF(A11=0,"",VLOOKUP(A11,'FY2016-17 salaries'!$A$1:$K$668,6,FALSE))))</f>
        <v>0</v>
      </c>
      <c r="K11" s="59">
        <f>IFERROR(ROUND(J11*12,0),"")</f>
        <v>0</v>
      </c>
      <c r="L11" s="58">
        <f>K11*H11*F11</f>
        <v>0</v>
      </c>
      <c r="M11" s="58">
        <f t="shared" si="0"/>
        <v>0</v>
      </c>
      <c r="N11" s="58">
        <f t="shared" si="1"/>
        <v>0</v>
      </c>
      <c r="O11" s="60">
        <f t="shared" si="2"/>
        <v>0</v>
      </c>
    </row>
    <row r="12" spans="1:15" x14ac:dyDescent="0.2">
      <c r="A12" s="61"/>
      <c r="B12" s="54"/>
      <c r="C12" s="55">
        <v>40</v>
      </c>
      <c r="D12" s="147">
        <v>42552</v>
      </c>
      <c r="E12" s="56" t="s">
        <v>1735</v>
      </c>
      <c r="F12" s="57">
        <f>IF(E12="No",VLOOKUP(Expenditures!D12,Info!$A$11:$C$18,3,FALSE),VLOOKUP(D12,Info!$A$11:$C$18,2,FALSE))</f>
        <v>1</v>
      </c>
      <c r="G12" s="57">
        <f t="shared" si="3"/>
        <v>0</v>
      </c>
      <c r="H12" s="167">
        <f t="shared" ref="H12:H15" si="4">ROUND(I12/F12,1)</f>
        <v>0</v>
      </c>
      <c r="I12" s="168">
        <f t="shared" ref="I12:I15" si="5">ROUND((B12*(C12/40))*F12,1)</f>
        <v>0</v>
      </c>
      <c r="J12" s="59">
        <f>IF(A12=0,0,(IF(A12=0,"",VLOOKUP(A12,'FY2016-17 salaries'!$A$1:$K$668,6,FALSE))))</f>
        <v>0</v>
      </c>
      <c r="K12" s="59">
        <f t="shared" ref="K12:K15" si="6">IFERROR(ROUND(J12*12,0),"")</f>
        <v>0</v>
      </c>
      <c r="L12" s="58">
        <f t="shared" ref="L12:L15" si="7">K12*H12*F12</f>
        <v>0</v>
      </c>
      <c r="M12" s="58">
        <f t="shared" si="0"/>
        <v>0</v>
      </c>
      <c r="N12" s="58">
        <f t="shared" ref="N12:N15" si="8">IFERROR(ROUND(L12*$N$8,0),"")</f>
        <v>0</v>
      </c>
      <c r="O12" s="60">
        <f t="shared" ref="O12:O15" si="9">SUM(L12:N12)</f>
        <v>0</v>
      </c>
    </row>
    <row r="13" spans="1:15" x14ac:dyDescent="0.2">
      <c r="A13" s="61"/>
      <c r="B13" s="54"/>
      <c r="C13" s="55">
        <v>40</v>
      </c>
      <c r="D13" s="147">
        <v>42552</v>
      </c>
      <c r="E13" s="56" t="s">
        <v>1735</v>
      </c>
      <c r="F13" s="57">
        <f>IF(E13="No",VLOOKUP(Expenditures!D13,Info!$A$11:$C$18,3,FALSE),VLOOKUP(D13,Info!$A$11:$C$18,2,FALSE))</f>
        <v>1</v>
      </c>
      <c r="G13" s="57">
        <f>IF(E13="yes",(((12*F13)+1)/12)*B13,I13)</f>
        <v>0</v>
      </c>
      <c r="H13" s="167">
        <f t="shared" si="4"/>
        <v>0</v>
      </c>
      <c r="I13" s="168">
        <f t="shared" si="5"/>
        <v>0</v>
      </c>
      <c r="J13" s="59">
        <f>IF(A13=0,0,(IF(A13=0,"",VLOOKUP(A13,'FY2016-17 salaries'!$A$1:$K$668,6,FALSE))))</f>
        <v>0</v>
      </c>
      <c r="K13" s="59">
        <f t="shared" si="6"/>
        <v>0</v>
      </c>
      <c r="L13" s="58">
        <f t="shared" si="7"/>
        <v>0</v>
      </c>
      <c r="M13" s="58">
        <f t="shared" si="0"/>
        <v>0</v>
      </c>
      <c r="N13" s="58">
        <f t="shared" si="8"/>
        <v>0</v>
      </c>
      <c r="O13" s="60">
        <f t="shared" si="9"/>
        <v>0</v>
      </c>
    </row>
    <row r="14" spans="1:15" x14ac:dyDescent="0.2">
      <c r="A14" s="61"/>
      <c r="B14" s="54"/>
      <c r="C14" s="55">
        <v>40</v>
      </c>
      <c r="D14" s="147">
        <v>42552</v>
      </c>
      <c r="E14" s="56" t="s">
        <v>1735</v>
      </c>
      <c r="F14" s="57">
        <f>IF(E14="No",VLOOKUP(Expenditures!D14,Info!$A$11:$C$18,3,FALSE),VLOOKUP(D14,Info!$A$11:$C$18,2,FALSE))</f>
        <v>1</v>
      </c>
      <c r="G14" s="57">
        <f t="shared" si="3"/>
        <v>0</v>
      </c>
      <c r="H14" s="167">
        <f t="shared" si="4"/>
        <v>0</v>
      </c>
      <c r="I14" s="168">
        <f t="shared" si="5"/>
        <v>0</v>
      </c>
      <c r="J14" s="59">
        <f>IF(A14=0,0,(IF(A14=0,"",VLOOKUP(A14,'FY2016-17 salaries'!$A$1:$K$668,6,FALSE))))</f>
        <v>0</v>
      </c>
      <c r="K14" s="59">
        <f t="shared" si="6"/>
        <v>0</v>
      </c>
      <c r="L14" s="58">
        <f t="shared" si="7"/>
        <v>0</v>
      </c>
      <c r="M14" s="58">
        <f t="shared" si="0"/>
        <v>0</v>
      </c>
      <c r="N14" s="58">
        <f t="shared" si="8"/>
        <v>0</v>
      </c>
      <c r="O14" s="60">
        <f t="shared" si="9"/>
        <v>0</v>
      </c>
    </row>
    <row r="15" spans="1:15" x14ac:dyDescent="0.2">
      <c r="A15" s="122"/>
      <c r="B15" s="123"/>
      <c r="C15" s="124">
        <v>40</v>
      </c>
      <c r="D15" s="148">
        <v>42552</v>
      </c>
      <c r="E15" s="125" t="s">
        <v>1735</v>
      </c>
      <c r="F15" s="66">
        <f>IF(E15="No",VLOOKUP(Expenditures!D15,Info!$A$11:$C$18,3,FALSE),VLOOKUP(D15,Info!$A$11:$C$18,2,FALSE))</f>
        <v>1</v>
      </c>
      <c r="G15" s="66">
        <f t="shared" si="3"/>
        <v>0</v>
      </c>
      <c r="H15" s="169">
        <f t="shared" si="4"/>
        <v>0</v>
      </c>
      <c r="I15" s="170">
        <f t="shared" si="5"/>
        <v>0</v>
      </c>
      <c r="J15" s="127">
        <f>IF(A15=0,0,(IF(A15=0,"",VLOOKUP(A15,'FY2016-17 salaries'!$A$1:$K$668,6,FALSE))))</f>
        <v>0</v>
      </c>
      <c r="K15" s="127">
        <f t="shared" si="6"/>
        <v>0</v>
      </c>
      <c r="L15" s="126">
        <f t="shared" si="7"/>
        <v>0</v>
      </c>
      <c r="M15" s="126">
        <f t="shared" si="0"/>
        <v>0</v>
      </c>
      <c r="N15" s="126">
        <f t="shared" si="8"/>
        <v>0</v>
      </c>
      <c r="O15" s="128">
        <f t="shared" si="9"/>
        <v>0</v>
      </c>
    </row>
    <row r="16" spans="1:15" ht="15" x14ac:dyDescent="0.2">
      <c r="A16" s="62"/>
      <c r="B16" s="63"/>
      <c r="C16" s="64"/>
      <c r="D16" s="65"/>
      <c r="E16" s="87" t="s">
        <v>8</v>
      </c>
      <c r="F16" s="66"/>
      <c r="G16" s="64">
        <f>ROUND(SUM(G9:G13),1)</f>
        <v>0</v>
      </c>
      <c r="H16" s="171">
        <f>ROUND(SUM(H9:H13),1)</f>
        <v>0</v>
      </c>
      <c r="I16" s="171">
        <f>ROUND(SUM(I9:I13),1)</f>
        <v>0</v>
      </c>
      <c r="J16" s="65"/>
      <c r="K16" s="67" t="s">
        <v>1672</v>
      </c>
      <c r="L16" s="68">
        <f>SUM(L9:L13)</f>
        <v>0</v>
      </c>
      <c r="M16" s="68">
        <f>SUM(M9:M13)</f>
        <v>0</v>
      </c>
      <c r="N16" s="68">
        <f>SUM(N9:N13)</f>
        <v>0</v>
      </c>
      <c r="O16" s="135">
        <f>SUM(O9:O13)</f>
        <v>0</v>
      </c>
    </row>
    <row r="17" spans="1:12" ht="15" x14ac:dyDescent="0.2">
      <c r="A17" s="69"/>
      <c r="B17" s="69"/>
      <c r="C17" s="70"/>
      <c r="D17" s="41"/>
      <c r="E17" s="42"/>
      <c r="F17" s="71"/>
      <c r="G17" s="71"/>
      <c r="H17" s="71"/>
      <c r="I17" s="71"/>
      <c r="J17" s="71"/>
      <c r="K17" s="41"/>
      <c r="L17" s="72"/>
    </row>
    <row r="18" spans="1:12" x14ac:dyDescent="0.2">
      <c r="A18" s="222" t="s">
        <v>1673</v>
      </c>
      <c r="B18" s="223"/>
      <c r="C18" s="223"/>
      <c r="D18" s="224"/>
      <c r="E18" s="71"/>
      <c r="L18" s="47"/>
    </row>
    <row r="19" spans="1:12" x14ac:dyDescent="0.2">
      <c r="A19" s="73" t="s">
        <v>9</v>
      </c>
      <c r="B19" s="44" t="s">
        <v>10</v>
      </c>
      <c r="C19" s="44" t="s">
        <v>11</v>
      </c>
      <c r="D19" s="52" t="s">
        <v>12</v>
      </c>
      <c r="E19" s="41"/>
      <c r="I19" s="222" t="s">
        <v>1676</v>
      </c>
      <c r="J19" s="223"/>
      <c r="K19" s="224"/>
      <c r="L19" s="133"/>
    </row>
    <row r="20" spans="1:12" x14ac:dyDescent="0.2">
      <c r="A20" s="74" t="s">
        <v>26</v>
      </c>
      <c r="B20" s="58">
        <v>500</v>
      </c>
      <c r="C20" s="75">
        <f>G16</f>
        <v>0</v>
      </c>
      <c r="D20" s="60">
        <f>ROUND(B20*C20,0)</f>
        <v>0</v>
      </c>
      <c r="E20" s="41"/>
      <c r="I20" s="43"/>
      <c r="J20" s="76" t="s">
        <v>1675</v>
      </c>
      <c r="K20" s="134">
        <f>I16</f>
        <v>0</v>
      </c>
      <c r="L20" s="50"/>
    </row>
    <row r="21" spans="1:12" x14ac:dyDescent="0.2">
      <c r="A21" s="74" t="s">
        <v>13</v>
      </c>
      <c r="B21" s="59">
        <v>450</v>
      </c>
      <c r="C21" s="75">
        <f>G16</f>
        <v>0</v>
      </c>
      <c r="D21" s="78">
        <f>ROUND(B21*C21,0)</f>
        <v>0</v>
      </c>
      <c r="E21" s="71"/>
      <c r="I21" s="43"/>
      <c r="J21" s="76" t="s">
        <v>24</v>
      </c>
      <c r="K21" s="60">
        <f>O16</f>
        <v>0</v>
      </c>
      <c r="L21" s="50"/>
    </row>
    <row r="22" spans="1:12" x14ac:dyDescent="0.2">
      <c r="A22" s="74" t="s">
        <v>1698</v>
      </c>
      <c r="B22" s="59"/>
      <c r="C22" s="75"/>
      <c r="D22" s="78">
        <f>B22*C22</f>
        <v>0</v>
      </c>
      <c r="E22" s="71"/>
      <c r="I22" s="43"/>
      <c r="J22" s="76" t="s">
        <v>1705</v>
      </c>
      <c r="K22" s="60">
        <f>D20+D21</f>
        <v>0</v>
      </c>
      <c r="L22" s="92" t="s">
        <v>1736</v>
      </c>
    </row>
    <row r="23" spans="1:12" x14ac:dyDescent="0.2">
      <c r="A23" s="74" t="s">
        <v>14</v>
      </c>
      <c r="B23" s="59">
        <v>3473</v>
      </c>
      <c r="C23" s="75">
        <f>ROUND(H16,0)</f>
        <v>0</v>
      </c>
      <c r="D23" s="78">
        <f t="shared" ref="D23:D31" si="10">B23*C23</f>
        <v>0</v>
      </c>
      <c r="E23" s="41"/>
      <c r="I23" s="43"/>
      <c r="J23" s="76" t="str">
        <f>A22</f>
        <v>Other Operating Costs</v>
      </c>
      <c r="K23" s="60">
        <f>D22</f>
        <v>0</v>
      </c>
      <c r="L23" s="92" t="s">
        <v>1737</v>
      </c>
    </row>
    <row r="24" spans="1:12" x14ac:dyDescent="0.2">
      <c r="A24" s="79" t="s">
        <v>20</v>
      </c>
      <c r="B24" s="59">
        <f>900+330</f>
        <v>1230</v>
      </c>
      <c r="C24" s="75">
        <f>ROUND(H16,0)</f>
        <v>0</v>
      </c>
      <c r="D24" s="78">
        <f t="shared" si="10"/>
        <v>0</v>
      </c>
      <c r="E24" s="80"/>
      <c r="I24" s="43"/>
      <c r="J24" s="76" t="s">
        <v>1704</v>
      </c>
      <c r="K24" s="60">
        <f>D23+D24</f>
        <v>0</v>
      </c>
      <c r="L24" s="77">
        <f>SUM(K22:K24)</f>
        <v>0</v>
      </c>
    </row>
    <row r="25" spans="1:12" x14ac:dyDescent="0.2">
      <c r="A25" s="81"/>
      <c r="B25" s="82">
        <f>IF(A25="",0,VLOOKUP(A25,Info!$A$4:$B$7,2,FALSE))</f>
        <v>0</v>
      </c>
      <c r="C25" s="83"/>
      <c r="D25" s="78">
        <f t="shared" si="10"/>
        <v>0</v>
      </c>
      <c r="E25" s="41"/>
      <c r="I25" s="43"/>
      <c r="J25" s="76">
        <f t="shared" ref="J25:J31" si="11">A25</f>
        <v>0</v>
      </c>
      <c r="K25" s="60">
        <f t="shared" ref="K25:K31" si="12">D25</f>
        <v>0</v>
      </c>
      <c r="L25" s="50"/>
    </row>
    <row r="26" spans="1:12" x14ac:dyDescent="0.2">
      <c r="A26" s="81"/>
      <c r="B26" s="82">
        <f>IF(A26="",0,VLOOKUP(A26,Info!$A$4:$B$7,2,FALSE))</f>
        <v>0</v>
      </c>
      <c r="C26" s="83"/>
      <c r="D26" s="78">
        <f t="shared" si="10"/>
        <v>0</v>
      </c>
      <c r="E26" s="41"/>
      <c r="I26" s="43"/>
      <c r="J26" s="76">
        <f t="shared" si="11"/>
        <v>0</v>
      </c>
      <c r="K26" s="60">
        <f t="shared" si="12"/>
        <v>0</v>
      </c>
      <c r="L26" s="50"/>
    </row>
    <row r="27" spans="1:12" x14ac:dyDescent="0.2">
      <c r="A27" s="81"/>
      <c r="B27" s="82">
        <f>IF(A27="",0,VLOOKUP(A27,Info!$A$4:$B$7,2,FALSE))</f>
        <v>0</v>
      </c>
      <c r="C27" s="83"/>
      <c r="D27" s="78">
        <f t="shared" si="10"/>
        <v>0</v>
      </c>
      <c r="E27" s="41"/>
      <c r="I27" s="43"/>
      <c r="J27" s="76">
        <f t="shared" si="11"/>
        <v>0</v>
      </c>
      <c r="K27" s="60">
        <f t="shared" si="12"/>
        <v>0</v>
      </c>
      <c r="L27" s="50"/>
    </row>
    <row r="28" spans="1:12" x14ac:dyDescent="0.2">
      <c r="A28" s="81"/>
      <c r="B28" s="82">
        <f>IF(A28="",0,VLOOKUP(A28,Info!$A$4:$B$7,2,FALSE))</f>
        <v>0</v>
      </c>
      <c r="C28" s="83"/>
      <c r="D28" s="78">
        <f t="shared" si="10"/>
        <v>0</v>
      </c>
      <c r="E28" s="41"/>
      <c r="I28" s="43"/>
      <c r="J28" s="76">
        <f t="shared" si="11"/>
        <v>0</v>
      </c>
      <c r="K28" s="60">
        <f t="shared" si="12"/>
        <v>0</v>
      </c>
      <c r="L28" s="50"/>
    </row>
    <row r="29" spans="1:12" x14ac:dyDescent="0.2">
      <c r="A29" s="81"/>
      <c r="B29" s="82">
        <f>IF(A29="",0,VLOOKUP(A29,Info!$A$4:$B$7,2,FALSE))</f>
        <v>0</v>
      </c>
      <c r="C29" s="83"/>
      <c r="D29" s="78">
        <f t="shared" si="10"/>
        <v>0</v>
      </c>
      <c r="E29" s="41"/>
      <c r="I29" s="43"/>
      <c r="J29" s="76">
        <f t="shared" si="11"/>
        <v>0</v>
      </c>
      <c r="K29" s="60">
        <f t="shared" si="12"/>
        <v>0</v>
      </c>
      <c r="L29" s="50"/>
    </row>
    <row r="30" spans="1:12" x14ac:dyDescent="0.2">
      <c r="A30" s="81"/>
      <c r="B30" s="82">
        <f>IF(A30="",0,VLOOKUP(A30,Info!$A$4:$B$7,2,FALSE))</f>
        <v>0</v>
      </c>
      <c r="C30" s="83"/>
      <c r="D30" s="78">
        <f t="shared" si="10"/>
        <v>0</v>
      </c>
      <c r="E30" s="41"/>
      <c r="I30" s="43"/>
      <c r="J30" s="76">
        <f t="shared" si="11"/>
        <v>0</v>
      </c>
      <c r="K30" s="60">
        <f t="shared" si="12"/>
        <v>0</v>
      </c>
      <c r="L30" s="50"/>
    </row>
    <row r="31" spans="1:12" x14ac:dyDescent="0.2">
      <c r="A31" s="116"/>
      <c r="B31" s="129">
        <f>IF(A31="",0,VLOOKUP(A31,Info!$A$4:$B$7,2,FALSE))</f>
        <v>0</v>
      </c>
      <c r="C31" s="117"/>
      <c r="D31" s="118">
        <f t="shared" si="10"/>
        <v>0</v>
      </c>
      <c r="E31" s="41"/>
      <c r="I31" s="84"/>
      <c r="J31" s="85">
        <f t="shared" si="11"/>
        <v>0</v>
      </c>
      <c r="K31" s="128">
        <f t="shared" si="12"/>
        <v>0</v>
      </c>
      <c r="L31" s="50"/>
    </row>
    <row r="32" spans="1:12" ht="15" x14ac:dyDescent="0.2">
      <c r="A32" s="86"/>
      <c r="B32" s="87"/>
      <c r="C32" s="89" t="s">
        <v>1674</v>
      </c>
      <c r="D32" s="88">
        <f>SUM(D20:D31)</f>
        <v>0</v>
      </c>
      <c r="E32" s="41"/>
      <c r="I32" s="84"/>
      <c r="J32" s="89" t="s">
        <v>1668</v>
      </c>
      <c r="K32" s="135">
        <f>SUM(K21:K31)</f>
        <v>0</v>
      </c>
      <c r="L32" s="50"/>
    </row>
    <row r="33" spans="1:15" ht="15" x14ac:dyDescent="0.2">
      <c r="A33" s="41"/>
      <c r="B33" s="41"/>
      <c r="C33" s="41"/>
      <c r="D33" s="41"/>
      <c r="E33" s="41"/>
      <c r="F33" s="41"/>
      <c r="G33" s="41"/>
      <c r="I33" s="41"/>
      <c r="J33" s="69"/>
      <c r="K33" s="90"/>
      <c r="L33" s="41"/>
    </row>
    <row r="34" spans="1:15" x14ac:dyDescent="0.2">
      <c r="A34" s="227" t="s">
        <v>1681</v>
      </c>
      <c r="B34" s="228"/>
      <c r="C34" s="228"/>
      <c r="D34" s="229"/>
      <c r="E34" s="41"/>
      <c r="F34" s="41"/>
      <c r="G34" s="41"/>
    </row>
    <row r="35" spans="1:15" x14ac:dyDescent="0.2">
      <c r="A35" s="91"/>
      <c r="B35" s="92" t="s">
        <v>21</v>
      </c>
      <c r="C35" s="93">
        <f>IF(K1=0,0,(IF(K1=0,"",VLOOKUP(K1,Info!$A$25:$C$49,2,FALSE))))</f>
        <v>0</v>
      </c>
      <c r="D35" s="94">
        <f>ROUND(C35*I16,0)</f>
        <v>0</v>
      </c>
      <c r="E35" s="90"/>
    </row>
    <row r="36" spans="1:15" ht="15" x14ac:dyDescent="0.2">
      <c r="A36" s="91"/>
      <c r="B36" s="92" t="s">
        <v>25</v>
      </c>
      <c r="C36" s="97">
        <v>1.9E-3</v>
      </c>
      <c r="D36" s="98">
        <f>ROUND(C36*L16,0)</f>
        <v>0</v>
      </c>
      <c r="E36" s="90"/>
      <c r="I36" s="230" t="s">
        <v>1695</v>
      </c>
      <c r="J36" s="231"/>
      <c r="K36" s="232"/>
      <c r="M36" s="161" t="s">
        <v>2303</v>
      </c>
      <c r="N36" s="162" t="s">
        <v>1738</v>
      </c>
    </row>
    <row r="37" spans="1:15" ht="15" x14ac:dyDescent="0.2">
      <c r="A37" s="91"/>
      <c r="B37" s="95" t="s">
        <v>1678</v>
      </c>
      <c r="C37" s="47"/>
      <c r="D37" s="60">
        <f>SUM(D35+D36)</f>
        <v>0</v>
      </c>
      <c r="E37" s="99"/>
      <c r="I37" s="91"/>
      <c r="J37" s="95" t="s">
        <v>1685</v>
      </c>
      <c r="K37" s="96">
        <f>K32</f>
        <v>0</v>
      </c>
      <c r="M37" s="159" t="s">
        <v>1683</v>
      </c>
      <c r="N37" s="51"/>
    </row>
    <row r="38" spans="1:15" ht="15" x14ac:dyDescent="0.2">
      <c r="A38" s="91"/>
      <c r="B38" s="95" t="s">
        <v>1688</v>
      </c>
      <c r="C38" s="103">
        <v>0.1</v>
      </c>
      <c r="D38" s="78">
        <f>SUM((C38*L16))</f>
        <v>0</v>
      </c>
      <c r="E38" s="104"/>
      <c r="I38" s="91"/>
      <c r="J38" s="95" t="s">
        <v>1693</v>
      </c>
      <c r="K38" s="96">
        <f>D41</f>
        <v>0</v>
      </c>
      <c r="M38" s="159" t="s">
        <v>1682</v>
      </c>
      <c r="N38" s="51"/>
    </row>
    <row r="39" spans="1:15" ht="15" x14ac:dyDescent="0.2">
      <c r="A39" s="91"/>
      <c r="B39" s="95" t="s">
        <v>22</v>
      </c>
      <c r="C39" s="177">
        <f>IF(K1=0,0,(IF(K1=0,"",VLOOKUP(K1,Info!$A$25:$C$49,3,FALSE))))</f>
        <v>0</v>
      </c>
      <c r="D39" s="119">
        <f>K32*C39</f>
        <v>0</v>
      </c>
      <c r="E39" s="105"/>
      <c r="I39" s="100"/>
      <c r="J39" s="101" t="s">
        <v>1687</v>
      </c>
      <c r="K39" s="102">
        <f>K38+K37</f>
        <v>0</v>
      </c>
      <c r="L39"/>
      <c r="M39" s="159" t="s">
        <v>1739</v>
      </c>
      <c r="N39" s="51"/>
    </row>
    <row r="40" spans="1:15" x14ac:dyDescent="0.2">
      <c r="A40" s="106"/>
      <c r="B40" s="111" t="s">
        <v>23</v>
      </c>
      <c r="C40" s="117"/>
      <c r="D40" s="132"/>
      <c r="E40" s="50"/>
      <c r="I40"/>
      <c r="J40"/>
      <c r="K40"/>
      <c r="L40"/>
      <c r="M40" s="159" t="s">
        <v>1684</v>
      </c>
      <c r="N40" s="51"/>
    </row>
    <row r="41" spans="1:15" ht="15" x14ac:dyDescent="0.2">
      <c r="A41" s="106"/>
      <c r="B41" s="107"/>
      <c r="C41" s="108" t="s">
        <v>2310</v>
      </c>
      <c r="D41" s="109">
        <f>SUM(D37:D40)</f>
        <v>0</v>
      </c>
      <c r="E41" s="50"/>
      <c r="I41"/>
      <c r="J41"/>
      <c r="K41"/>
      <c r="L41"/>
      <c r="M41" s="160" t="s">
        <v>2304</v>
      </c>
      <c r="N41" s="163">
        <f>D41</f>
        <v>0</v>
      </c>
    </row>
    <row r="42" spans="1:15" ht="15" x14ac:dyDescent="0.2">
      <c r="A42" s="47"/>
      <c r="B42" s="47"/>
      <c r="C42" s="110"/>
      <c r="D42" s="110"/>
      <c r="E42" s="50"/>
      <c r="I42"/>
      <c r="J42"/>
      <c r="K42"/>
      <c r="L42"/>
      <c r="M42" s="164" t="s">
        <v>1687</v>
      </c>
      <c r="N42" s="166"/>
    </row>
    <row r="43" spans="1:15" ht="15" x14ac:dyDescent="0.2">
      <c r="A43" s="47"/>
      <c r="B43" s="47"/>
      <c r="C43" s="110"/>
      <c r="D43" s="110"/>
      <c r="E43" s="50"/>
      <c r="I43"/>
      <c r="J43"/>
      <c r="K43"/>
      <c r="L43"/>
      <c r="M43"/>
    </row>
    <row r="44" spans="1:15" ht="15" x14ac:dyDescent="0.2">
      <c r="A44" s="47"/>
      <c r="B44" s="47"/>
      <c r="C44" s="110"/>
      <c r="D44" s="110"/>
      <c r="E44" s="50"/>
      <c r="I44"/>
      <c r="J44"/>
      <c r="K44"/>
      <c r="L44"/>
      <c r="M44"/>
    </row>
    <row r="45" spans="1:15" ht="15" thickBot="1" x14ac:dyDescent="0.25">
      <c r="A45" s="112"/>
      <c r="B45" s="112"/>
      <c r="C45" s="112"/>
      <c r="D45" s="113"/>
      <c r="E45" s="113"/>
      <c r="F45" s="113"/>
      <c r="G45" s="113"/>
      <c r="H45" s="113"/>
      <c r="I45" s="114"/>
      <c r="J45" s="113"/>
      <c r="K45" s="112"/>
      <c r="L45" s="112"/>
      <c r="M45" s="112"/>
      <c r="N45" s="112"/>
      <c r="O45" s="112"/>
    </row>
    <row r="46" spans="1:15" ht="15.75" thickTop="1" x14ac:dyDescent="0.25">
      <c r="B46" s="115"/>
      <c r="C46" s="41"/>
      <c r="D46" s="41"/>
      <c r="E46" s="41"/>
      <c r="F46" s="41"/>
      <c r="G46" s="41"/>
      <c r="H46" s="41"/>
      <c r="I46" s="41"/>
      <c r="J46" s="41"/>
    </row>
    <row r="47" spans="1:15" ht="15" x14ac:dyDescent="0.25">
      <c r="B47" s="115"/>
      <c r="C47" s="41"/>
      <c r="D47" s="41"/>
      <c r="E47" s="41"/>
      <c r="F47" s="41"/>
      <c r="G47" s="41"/>
      <c r="H47" s="41"/>
      <c r="I47" s="41"/>
      <c r="J47" s="41"/>
    </row>
    <row r="48" spans="1:15" ht="18" x14ac:dyDescent="0.25">
      <c r="A48" s="131" t="s">
        <v>1677</v>
      </c>
      <c r="B48" s="115"/>
      <c r="C48" s="41"/>
      <c r="D48" s="41"/>
      <c r="E48" s="41"/>
      <c r="F48" s="41"/>
      <c r="G48" s="41"/>
      <c r="H48" s="41"/>
      <c r="I48" s="41"/>
      <c r="J48" s="41"/>
    </row>
    <row r="49" spans="1:15" ht="15" x14ac:dyDescent="0.2">
      <c r="A49" s="69"/>
      <c r="B49" s="69"/>
      <c r="C49" s="41"/>
      <c r="D49" s="41"/>
      <c r="E49" s="41"/>
      <c r="F49" s="41"/>
      <c r="G49" s="41"/>
      <c r="H49" s="41"/>
      <c r="I49" s="41"/>
      <c r="J49" s="41"/>
    </row>
    <row r="50" spans="1:15" x14ac:dyDescent="0.2">
      <c r="A50" s="222" t="s">
        <v>2</v>
      </c>
      <c r="B50" s="223"/>
      <c r="C50" s="223"/>
      <c r="D50" s="223"/>
      <c r="E50" s="223"/>
      <c r="F50" s="223"/>
      <c r="G50" s="223"/>
      <c r="H50" s="223"/>
      <c r="I50" s="223"/>
      <c r="J50" s="223"/>
      <c r="K50" s="223"/>
      <c r="L50" s="223"/>
      <c r="M50" s="223"/>
      <c r="N50" s="223"/>
      <c r="O50" s="224"/>
    </row>
    <row r="51" spans="1:15" x14ac:dyDescent="0.2">
      <c r="A51" s="43"/>
      <c r="B51" s="44" t="s">
        <v>1696</v>
      </c>
      <c r="C51" s="45" t="s">
        <v>1702</v>
      </c>
      <c r="D51" s="46"/>
      <c r="E51" s="144" t="s">
        <v>1740</v>
      </c>
      <c r="F51" s="47"/>
      <c r="G51" s="46" t="s">
        <v>1697</v>
      </c>
      <c r="H51" s="46" t="s">
        <v>1689</v>
      </c>
      <c r="I51" s="44" t="s">
        <v>1680</v>
      </c>
      <c r="J51" s="49"/>
      <c r="K51" s="50"/>
      <c r="L51" s="44" t="s">
        <v>1680</v>
      </c>
      <c r="M51" s="44" t="s">
        <v>1679</v>
      </c>
      <c r="N51" s="44" t="s">
        <v>3</v>
      </c>
      <c r="O51" s="51"/>
    </row>
    <row r="52" spans="1:15" x14ac:dyDescent="0.2">
      <c r="A52" s="152" t="s">
        <v>16</v>
      </c>
      <c r="B52" s="153" t="s">
        <v>5</v>
      </c>
      <c r="C52" s="153" t="s">
        <v>1703</v>
      </c>
      <c r="D52" s="154" t="s">
        <v>1690</v>
      </c>
      <c r="E52" s="155" t="s">
        <v>1741</v>
      </c>
      <c r="F52" s="107"/>
      <c r="G52" s="154" t="s">
        <v>5</v>
      </c>
      <c r="H52" s="154" t="s">
        <v>5</v>
      </c>
      <c r="I52" s="153" t="s">
        <v>5</v>
      </c>
      <c r="J52" s="153" t="s">
        <v>6</v>
      </c>
      <c r="K52" s="153" t="s">
        <v>1691</v>
      </c>
      <c r="L52" s="153" t="s">
        <v>7</v>
      </c>
      <c r="M52" s="156">
        <v>0.10150000000000001</v>
      </c>
      <c r="N52" s="156">
        <v>1.4500000000000001E-2</v>
      </c>
      <c r="O52" s="157" t="s">
        <v>4</v>
      </c>
    </row>
    <row r="53" spans="1:15" x14ac:dyDescent="0.2">
      <c r="A53" s="175">
        <f t="shared" ref="A53:A59" si="13">A9</f>
        <v>0</v>
      </c>
      <c r="B53" s="54"/>
      <c r="C53" s="55">
        <v>40</v>
      </c>
      <c r="D53" s="147">
        <v>42552</v>
      </c>
      <c r="E53" s="56" t="s">
        <v>1735</v>
      </c>
      <c r="F53" s="57">
        <f>IF(E53="No",VLOOKUP(Expenditures!D53,Info!$A$11:$C$18,3,FALSE),VLOOKUP(D53,Info!$A$11:$C$18,2,FALSE))</f>
        <v>1</v>
      </c>
      <c r="G53" s="57">
        <f>IF(E53="yes",(((12*F53)+1)/12)*B53,I53)</f>
        <v>0</v>
      </c>
      <c r="H53" s="167">
        <f>ROUND(I53/F53,1)</f>
        <v>0</v>
      </c>
      <c r="I53" s="168">
        <f>ROUND((B53*(C53/40))*F53,1)</f>
        <v>0</v>
      </c>
      <c r="J53" s="172">
        <f>IF(A53=0,0,(IF(A53=0,"",VLOOKUP(A53,'FY2016-17 salaries'!$A$1:$K$668,6,FALSE))))</f>
        <v>0</v>
      </c>
      <c r="K53" s="172">
        <f>IFERROR(ROUND(J53*12,0),"")</f>
        <v>0</v>
      </c>
      <c r="L53" s="173">
        <f>K53*H53*F53</f>
        <v>0</v>
      </c>
      <c r="M53" s="173">
        <f>IFERROR(ROUND(L53*$M$8,0),"")</f>
        <v>0</v>
      </c>
      <c r="N53" s="173">
        <f>IFERROR(ROUND(L53*$N$8,0),"")</f>
        <v>0</v>
      </c>
      <c r="O53" s="174">
        <f>SUM(L53:N53)</f>
        <v>0</v>
      </c>
    </row>
    <row r="54" spans="1:15" x14ac:dyDescent="0.2">
      <c r="A54" s="175">
        <f t="shared" si="13"/>
        <v>0</v>
      </c>
      <c r="B54" s="54"/>
      <c r="C54" s="55">
        <v>40</v>
      </c>
      <c r="D54" s="147">
        <v>42552</v>
      </c>
      <c r="E54" s="56" t="s">
        <v>1735</v>
      </c>
      <c r="F54" s="57">
        <f>IF(E54="No",VLOOKUP(Expenditures!D54,Info!$A$11:$C$18,3,FALSE),VLOOKUP(D54,Info!$A$11:$C$18,2,FALSE))</f>
        <v>1</v>
      </c>
      <c r="G54" s="57">
        <f t="shared" ref="G54:G58" si="14">IF(E54="yes",(((12*F54)+1)/12)*B54,I54)</f>
        <v>0</v>
      </c>
      <c r="H54" s="167">
        <f>ROUND(I54/F54,1)</f>
        <v>0</v>
      </c>
      <c r="I54" s="168">
        <f>ROUND((B54*(C54/40))*F54,1)</f>
        <v>0</v>
      </c>
      <c r="J54" s="59">
        <f>IF(A54=0,0,(IF(A54=0,"",VLOOKUP(A54,'FY2016-17 salaries'!$A$1:$K$668,6,FALSE))))</f>
        <v>0</v>
      </c>
      <c r="K54" s="59">
        <f>IFERROR(ROUND(J54*12,0),"")</f>
        <v>0</v>
      </c>
      <c r="L54" s="58">
        <f>K54*H54*F54</f>
        <v>0</v>
      </c>
      <c r="M54" s="58">
        <f t="shared" ref="M54:M59" si="15">IFERROR(ROUND(L54*$M$8,0),"")</f>
        <v>0</v>
      </c>
      <c r="N54" s="58">
        <f t="shared" ref="N54:N59" si="16">IFERROR(ROUND(L54*$N$8,0),"")</f>
        <v>0</v>
      </c>
      <c r="O54" s="60">
        <f t="shared" ref="O54:O59" si="17">SUM(L54:N54)</f>
        <v>0</v>
      </c>
    </row>
    <row r="55" spans="1:15" x14ac:dyDescent="0.2">
      <c r="A55" s="175">
        <f t="shared" si="13"/>
        <v>0</v>
      </c>
      <c r="B55" s="54"/>
      <c r="C55" s="55">
        <v>40</v>
      </c>
      <c r="D55" s="147">
        <v>42552</v>
      </c>
      <c r="E55" s="56" t="s">
        <v>1735</v>
      </c>
      <c r="F55" s="57">
        <f>IF(E55="No",VLOOKUP(Expenditures!D55,Info!$A$11:$C$18,3,FALSE),VLOOKUP(D55,Info!$A$11:$C$18,2,FALSE))</f>
        <v>1</v>
      </c>
      <c r="G55" s="57">
        <f t="shared" si="14"/>
        <v>0</v>
      </c>
      <c r="H55" s="167">
        <f t="shared" ref="H55:H56" si="18">ROUND(I55/F55,1)</f>
        <v>0</v>
      </c>
      <c r="I55" s="168">
        <f t="shared" ref="I55:I56" si="19">ROUND((B55*(C55/40))*F55,1)</f>
        <v>0</v>
      </c>
      <c r="J55" s="59">
        <f>IF(A55=0,0,(IF(A55=0,"",VLOOKUP(A55,'FY2016-17 salaries'!$A$1:$K$668,6,FALSE))))</f>
        <v>0</v>
      </c>
      <c r="K55" s="59">
        <f t="shared" ref="K55:K56" si="20">IFERROR(ROUND(J55*12,0),"")</f>
        <v>0</v>
      </c>
      <c r="L55" s="58">
        <f t="shared" ref="L55:L56" si="21">K55*H55*F55</f>
        <v>0</v>
      </c>
      <c r="M55" s="58">
        <f t="shared" ref="M55:M56" si="22">IFERROR(ROUND(L55*$M$8,0),"")</f>
        <v>0</v>
      </c>
      <c r="N55" s="58">
        <f t="shared" ref="N55:N56" si="23">IFERROR(ROUND(L55*$N$8,0),"")</f>
        <v>0</v>
      </c>
      <c r="O55" s="60">
        <f t="shared" ref="O55:O56" si="24">SUM(L55:N55)</f>
        <v>0</v>
      </c>
    </row>
    <row r="56" spans="1:15" x14ac:dyDescent="0.2">
      <c r="A56" s="175">
        <f t="shared" si="13"/>
        <v>0</v>
      </c>
      <c r="B56" s="54"/>
      <c r="C56" s="55">
        <v>40</v>
      </c>
      <c r="D56" s="147">
        <v>42552</v>
      </c>
      <c r="E56" s="56" t="s">
        <v>1735</v>
      </c>
      <c r="F56" s="57">
        <f>IF(E56="No",VLOOKUP(Expenditures!D56,Info!$A$11:$C$18,3,FALSE),VLOOKUP(D56,Info!$A$11:$C$18,2,FALSE))</f>
        <v>1</v>
      </c>
      <c r="G56" s="57">
        <f t="shared" si="14"/>
        <v>0</v>
      </c>
      <c r="H56" s="167">
        <f t="shared" si="18"/>
        <v>0</v>
      </c>
      <c r="I56" s="168">
        <f t="shared" si="19"/>
        <v>0</v>
      </c>
      <c r="J56" s="59">
        <f>IF(A56=0,0,(IF(A56=0,"",VLOOKUP(A56,'FY2016-17 salaries'!$A$1:$K$668,6,FALSE))))</f>
        <v>0</v>
      </c>
      <c r="K56" s="59">
        <f t="shared" si="20"/>
        <v>0</v>
      </c>
      <c r="L56" s="58">
        <f t="shared" si="21"/>
        <v>0</v>
      </c>
      <c r="M56" s="58">
        <f t="shared" si="22"/>
        <v>0</v>
      </c>
      <c r="N56" s="58">
        <f t="shared" si="23"/>
        <v>0</v>
      </c>
      <c r="O56" s="60">
        <f t="shared" si="24"/>
        <v>0</v>
      </c>
    </row>
    <row r="57" spans="1:15" x14ac:dyDescent="0.2">
      <c r="A57" s="175">
        <f t="shared" si="13"/>
        <v>0</v>
      </c>
      <c r="B57" s="54"/>
      <c r="C57" s="55">
        <v>40</v>
      </c>
      <c r="D57" s="147">
        <v>42552</v>
      </c>
      <c r="E57" s="56" t="s">
        <v>1735</v>
      </c>
      <c r="F57" s="57">
        <f>IF(E57="No",VLOOKUP(Expenditures!D57,Info!$A$11:$C$18,3,FALSE),VLOOKUP(D57,Info!$A$11:$C$18,2,FALSE))</f>
        <v>1</v>
      </c>
      <c r="G57" s="57">
        <f t="shared" si="14"/>
        <v>0</v>
      </c>
      <c r="H57" s="167">
        <f>ROUND(I57/F57,1)</f>
        <v>0</v>
      </c>
      <c r="I57" s="168">
        <f>ROUND((B57*(C57/40))*F57,1)</f>
        <v>0</v>
      </c>
      <c r="J57" s="59">
        <f>IF(A57=0,0,(IF(A57=0,"",VLOOKUP(A57,'FY2016-17 salaries'!$A$1:$K$668,6,FALSE))))</f>
        <v>0</v>
      </c>
      <c r="K57" s="59">
        <f>IFERROR(ROUND(J57*12,0),"")</f>
        <v>0</v>
      </c>
      <c r="L57" s="58">
        <f>K57*H57*F57</f>
        <v>0</v>
      </c>
      <c r="M57" s="58">
        <f t="shared" si="15"/>
        <v>0</v>
      </c>
      <c r="N57" s="58">
        <f t="shared" si="16"/>
        <v>0</v>
      </c>
      <c r="O57" s="60">
        <f t="shared" si="17"/>
        <v>0</v>
      </c>
    </row>
    <row r="58" spans="1:15" x14ac:dyDescent="0.2">
      <c r="A58" s="175">
        <f t="shared" si="13"/>
        <v>0</v>
      </c>
      <c r="B58" s="54"/>
      <c r="C58" s="55">
        <v>40</v>
      </c>
      <c r="D58" s="147">
        <v>42552</v>
      </c>
      <c r="E58" s="56" t="s">
        <v>1735</v>
      </c>
      <c r="F58" s="57">
        <f>IF(E58="No",VLOOKUP(Expenditures!D58,Info!$A$11:$C$18,3,FALSE),VLOOKUP(D58,Info!$A$11:$C$18,2,FALSE))</f>
        <v>1</v>
      </c>
      <c r="G58" s="57">
        <f t="shared" si="14"/>
        <v>0</v>
      </c>
      <c r="H58" s="167">
        <f>ROUND(I58/F58,1)</f>
        <v>0</v>
      </c>
      <c r="I58" s="168">
        <f>ROUND((B58*(C58/40))*F58,1)</f>
        <v>0</v>
      </c>
      <c r="J58" s="59">
        <f>IF(A58=0,0,(IF(A58=0,"",VLOOKUP(A58,'FY2016-17 salaries'!$A$1:$K$668,6,FALSE))))</f>
        <v>0</v>
      </c>
      <c r="K58" s="59">
        <f t="shared" ref="K58:K59" si="25">IFERROR(ROUND(J58*12,0),"")</f>
        <v>0</v>
      </c>
      <c r="L58" s="58">
        <f>K58*H58*F58</f>
        <v>0</v>
      </c>
      <c r="M58" s="58">
        <f t="shared" si="15"/>
        <v>0</v>
      </c>
      <c r="N58" s="58">
        <f t="shared" si="16"/>
        <v>0</v>
      </c>
      <c r="O58" s="60">
        <f t="shared" si="17"/>
        <v>0</v>
      </c>
    </row>
    <row r="59" spans="1:15" x14ac:dyDescent="0.2">
      <c r="A59" s="176">
        <f t="shared" si="13"/>
        <v>0</v>
      </c>
      <c r="B59" s="123"/>
      <c r="C59" s="124">
        <v>40</v>
      </c>
      <c r="D59" s="148">
        <v>42552</v>
      </c>
      <c r="E59" s="125" t="s">
        <v>1735</v>
      </c>
      <c r="F59" s="66">
        <f>IF(E59="No",VLOOKUP(Expenditures!D59,Info!$A$11:$C$18,3,FALSE),VLOOKUP(D59,Info!$A$11:$C$18,2,FALSE))</f>
        <v>1</v>
      </c>
      <c r="G59" s="66">
        <f>IF(E59="yes",(((12*F59)+1)/12)*B59,I59)</f>
        <v>0</v>
      </c>
      <c r="H59" s="169">
        <f>ROUND(I59/F59,1)</f>
        <v>0</v>
      </c>
      <c r="I59" s="170">
        <f>ROUND((B59*(C59/40))*F59,1)</f>
        <v>0</v>
      </c>
      <c r="J59" s="127">
        <f>IF(A59=0,0,(IF(A59=0,"",VLOOKUP(A59,'FY2016-17 salaries'!$A$1:$K$668,6,FALSE))))</f>
        <v>0</v>
      </c>
      <c r="K59" s="127">
        <f t="shared" si="25"/>
        <v>0</v>
      </c>
      <c r="L59" s="126">
        <f>K59*H59*F59</f>
        <v>0</v>
      </c>
      <c r="M59" s="126">
        <f t="shared" si="15"/>
        <v>0</v>
      </c>
      <c r="N59" s="126">
        <f t="shared" si="16"/>
        <v>0</v>
      </c>
      <c r="O59" s="128">
        <f t="shared" si="17"/>
        <v>0</v>
      </c>
    </row>
    <row r="60" spans="1:15" ht="15" x14ac:dyDescent="0.2">
      <c r="A60" s="62"/>
      <c r="B60" s="89"/>
      <c r="C60" s="64"/>
      <c r="D60" s="65"/>
      <c r="E60" s="87" t="s">
        <v>8</v>
      </c>
      <c r="F60" s="66"/>
      <c r="G60" s="64">
        <f>ROUND(SUM(G53:G59),1)</f>
        <v>0</v>
      </c>
      <c r="H60" s="171">
        <f>ROUND(SUM(H53:H59),1)</f>
        <v>0</v>
      </c>
      <c r="I60" s="171">
        <f>ROUND(SUM(I53:I59),1)</f>
        <v>0</v>
      </c>
      <c r="J60" s="65"/>
      <c r="K60" s="67" t="s">
        <v>1672</v>
      </c>
      <c r="L60" s="68">
        <f>SUM(L53:L59)</f>
        <v>0</v>
      </c>
      <c r="M60" s="68">
        <f>SUM(M53:M59)</f>
        <v>0</v>
      </c>
      <c r="N60" s="68">
        <f>SUM(N53:N59)</f>
        <v>0</v>
      </c>
      <c r="O60" s="218">
        <f>SUM(O53:O59)</f>
        <v>0</v>
      </c>
    </row>
    <row r="61" spans="1:15" ht="15" x14ac:dyDescent="0.2">
      <c r="A61" s="69"/>
      <c r="B61" s="69"/>
      <c r="C61" s="70"/>
      <c r="D61" s="41"/>
      <c r="E61" s="42"/>
      <c r="F61" s="71"/>
      <c r="G61" s="71"/>
      <c r="H61" s="71"/>
      <c r="I61" s="71"/>
      <c r="J61" s="71"/>
      <c r="K61" s="41"/>
      <c r="L61" s="72"/>
    </row>
    <row r="62" spans="1:15" x14ac:dyDescent="0.2">
      <c r="A62" s="222" t="s">
        <v>1673</v>
      </c>
      <c r="B62" s="223"/>
      <c r="C62" s="223"/>
      <c r="D62" s="224"/>
      <c r="E62" s="71"/>
    </row>
    <row r="63" spans="1:15" x14ac:dyDescent="0.2">
      <c r="A63" s="73" t="s">
        <v>9</v>
      </c>
      <c r="B63" s="44" t="s">
        <v>10</v>
      </c>
      <c r="C63" s="44" t="s">
        <v>11</v>
      </c>
      <c r="D63" s="52" t="s">
        <v>12</v>
      </c>
      <c r="E63" s="41"/>
      <c r="I63" s="222" t="s">
        <v>1676</v>
      </c>
      <c r="J63" s="223"/>
      <c r="K63" s="224"/>
      <c r="L63" s="133"/>
    </row>
    <row r="64" spans="1:15" x14ac:dyDescent="0.2">
      <c r="A64" s="74" t="s">
        <v>26</v>
      </c>
      <c r="B64" s="58">
        <v>500</v>
      </c>
      <c r="C64" s="75">
        <f>G60</f>
        <v>0</v>
      </c>
      <c r="D64" s="60">
        <f>ROUND(B64*C64,0)</f>
        <v>0</v>
      </c>
      <c r="E64" s="41"/>
      <c r="I64" s="43"/>
      <c r="J64" s="92" t="s">
        <v>1675</v>
      </c>
      <c r="K64" s="137">
        <f>I60</f>
        <v>0</v>
      </c>
      <c r="L64" s="50"/>
    </row>
    <row r="65" spans="1:14" x14ac:dyDescent="0.2">
      <c r="A65" s="74" t="s">
        <v>13</v>
      </c>
      <c r="B65" s="59">
        <v>450</v>
      </c>
      <c r="C65" s="75">
        <f>G60</f>
        <v>0</v>
      </c>
      <c r="D65" s="78">
        <f>ROUND(B65*C65,0)</f>
        <v>0</v>
      </c>
      <c r="E65" s="71"/>
      <c r="I65" s="43"/>
      <c r="J65" s="92" t="s">
        <v>24</v>
      </c>
      <c r="K65" s="78">
        <f>O60</f>
        <v>0</v>
      </c>
      <c r="L65" s="136"/>
    </row>
    <row r="66" spans="1:14" x14ac:dyDescent="0.2">
      <c r="A66" s="74" t="s">
        <v>1698</v>
      </c>
      <c r="B66" s="59"/>
      <c r="C66" s="75"/>
      <c r="D66" s="78">
        <f>B66*C66</f>
        <v>0</v>
      </c>
      <c r="E66" s="71"/>
      <c r="I66" s="43"/>
      <c r="J66" s="92" t="s">
        <v>1705</v>
      </c>
      <c r="K66" s="60">
        <f>D64+D65</f>
        <v>0</v>
      </c>
      <c r="L66" s="92" t="s">
        <v>1736</v>
      </c>
    </row>
    <row r="67" spans="1:14" x14ac:dyDescent="0.2">
      <c r="A67" s="74" t="s">
        <v>14</v>
      </c>
      <c r="B67" s="59">
        <v>3473</v>
      </c>
      <c r="C67" s="75"/>
      <c r="D67" s="78">
        <f t="shared" ref="D67:D75" si="26">B67*C67</f>
        <v>0</v>
      </c>
      <c r="E67" s="41"/>
      <c r="I67" s="43"/>
      <c r="J67" s="92" t="str">
        <f>A66</f>
        <v>Other Operating Costs</v>
      </c>
      <c r="K67" s="60">
        <f>D66</f>
        <v>0</v>
      </c>
      <c r="L67" s="92" t="s">
        <v>1737</v>
      </c>
    </row>
    <row r="68" spans="1:14" x14ac:dyDescent="0.2">
      <c r="A68" s="79" t="s">
        <v>20</v>
      </c>
      <c r="B68" s="59">
        <f>900+330</f>
        <v>1230</v>
      </c>
      <c r="C68" s="75"/>
      <c r="D68" s="78">
        <f t="shared" si="26"/>
        <v>0</v>
      </c>
      <c r="E68" s="80"/>
      <c r="I68" s="43"/>
      <c r="J68" s="76" t="s">
        <v>1704</v>
      </c>
      <c r="K68" s="60">
        <f>D67+D68</f>
        <v>0</v>
      </c>
      <c r="L68" s="77">
        <f>SUM(K66:K68)</f>
        <v>0</v>
      </c>
    </row>
    <row r="69" spans="1:14" x14ac:dyDescent="0.2">
      <c r="A69" s="81"/>
      <c r="B69" s="140">
        <f>IF(A69="",0,VLOOKUP(A69,Info!$A$4:$B$7,2,FALSE))</f>
        <v>0</v>
      </c>
      <c r="C69" s="83"/>
      <c r="D69" s="78">
        <f t="shared" si="26"/>
        <v>0</v>
      </c>
      <c r="E69" s="41"/>
      <c r="I69" s="43"/>
      <c r="J69" s="76">
        <f>A69</f>
        <v>0</v>
      </c>
      <c r="K69" s="60">
        <f t="shared" ref="K69:K75" si="27">D69</f>
        <v>0</v>
      </c>
      <c r="L69" s="50"/>
    </row>
    <row r="70" spans="1:14" x14ac:dyDescent="0.2">
      <c r="A70" s="81"/>
      <c r="B70" s="140">
        <f>IF(A70="",0,VLOOKUP(A70,Info!$A$4:$B$7,2,FALSE))</f>
        <v>0</v>
      </c>
      <c r="C70" s="83"/>
      <c r="D70" s="78">
        <f t="shared" si="26"/>
        <v>0</v>
      </c>
      <c r="E70" s="41"/>
      <c r="I70" s="43"/>
      <c r="J70" s="76">
        <f t="shared" ref="J70:J75" si="28">A70</f>
        <v>0</v>
      </c>
      <c r="K70" s="60">
        <f t="shared" si="27"/>
        <v>0</v>
      </c>
      <c r="L70" s="50"/>
    </row>
    <row r="71" spans="1:14" x14ac:dyDescent="0.2">
      <c r="A71" s="81"/>
      <c r="B71" s="140">
        <f>IF(A71="",0,VLOOKUP(A71,Info!$A$4:$B$7,2,FALSE))</f>
        <v>0</v>
      </c>
      <c r="C71" s="83"/>
      <c r="D71" s="78">
        <f t="shared" si="26"/>
        <v>0</v>
      </c>
      <c r="E71" s="41"/>
      <c r="I71" s="43"/>
      <c r="J71" s="76">
        <f t="shared" si="28"/>
        <v>0</v>
      </c>
      <c r="K71" s="60">
        <f t="shared" si="27"/>
        <v>0</v>
      </c>
      <c r="L71" s="50"/>
    </row>
    <row r="72" spans="1:14" x14ac:dyDescent="0.2">
      <c r="A72" s="81"/>
      <c r="B72" s="140">
        <f>IF(A72="",0,VLOOKUP(A72,Info!$A$4:$B$7,2,FALSE))</f>
        <v>0</v>
      </c>
      <c r="C72" s="83"/>
      <c r="D72" s="78">
        <f t="shared" si="26"/>
        <v>0</v>
      </c>
      <c r="E72" s="41"/>
      <c r="I72" s="43"/>
      <c r="J72" s="76">
        <f t="shared" si="28"/>
        <v>0</v>
      </c>
      <c r="K72" s="60">
        <f t="shared" si="27"/>
        <v>0</v>
      </c>
      <c r="L72" s="50"/>
    </row>
    <row r="73" spans="1:14" x14ac:dyDescent="0.2">
      <c r="A73" s="81"/>
      <c r="B73" s="140">
        <f>IF(A73="",0,VLOOKUP(A73,Info!$A$4:$B$7,2,FALSE))</f>
        <v>0</v>
      </c>
      <c r="C73" s="83"/>
      <c r="D73" s="78">
        <f t="shared" si="26"/>
        <v>0</v>
      </c>
      <c r="E73" s="41"/>
      <c r="I73" s="43"/>
      <c r="J73" s="76">
        <f t="shared" si="28"/>
        <v>0</v>
      </c>
      <c r="K73" s="60">
        <f t="shared" si="27"/>
        <v>0</v>
      </c>
      <c r="L73" s="50"/>
    </row>
    <row r="74" spans="1:14" x14ac:dyDescent="0.2">
      <c r="A74" s="81"/>
      <c r="B74" s="140">
        <f>IF(A74="",0,VLOOKUP(A74,Info!$A$4:$B$7,2,FALSE))</f>
        <v>0</v>
      </c>
      <c r="C74" s="83"/>
      <c r="D74" s="78">
        <f t="shared" si="26"/>
        <v>0</v>
      </c>
      <c r="E74" s="41"/>
      <c r="I74" s="43"/>
      <c r="J74" s="76">
        <f t="shared" si="28"/>
        <v>0</v>
      </c>
      <c r="K74" s="60">
        <f t="shared" si="27"/>
        <v>0</v>
      </c>
      <c r="L74" s="50"/>
    </row>
    <row r="75" spans="1:14" x14ac:dyDescent="0.2">
      <c r="A75" s="116"/>
      <c r="B75" s="140">
        <f>IF(A75="",0,VLOOKUP(A75,Info!$A$4:$B$7,2,FALSE))</f>
        <v>0</v>
      </c>
      <c r="C75" s="117"/>
      <c r="D75" s="118">
        <f t="shared" si="26"/>
        <v>0</v>
      </c>
      <c r="E75" s="41"/>
      <c r="I75" s="84"/>
      <c r="J75" s="85">
        <f t="shared" si="28"/>
        <v>0</v>
      </c>
      <c r="K75" s="128">
        <f t="shared" si="27"/>
        <v>0</v>
      </c>
      <c r="L75" s="50"/>
    </row>
    <row r="76" spans="1:14" ht="15" x14ac:dyDescent="0.2">
      <c r="A76" s="62"/>
      <c r="B76" s="138"/>
      <c r="C76" s="89" t="s">
        <v>1674</v>
      </c>
      <c r="D76" s="88">
        <f>SUM(D64:D75)</f>
        <v>0</v>
      </c>
      <c r="E76" s="41"/>
      <c r="I76" s="84"/>
      <c r="J76" s="89" t="s">
        <v>1668</v>
      </c>
      <c r="K76" s="135">
        <f>SUM(K65:K75)</f>
        <v>0</v>
      </c>
      <c r="L76" s="50"/>
    </row>
    <row r="77" spans="1:14" ht="15" x14ac:dyDescent="0.2">
      <c r="A77" s="41"/>
      <c r="B77" s="41"/>
      <c r="C77" s="41"/>
      <c r="D77" s="41"/>
      <c r="E77" s="41"/>
      <c r="F77" s="41"/>
      <c r="G77" s="41"/>
      <c r="I77" s="41"/>
      <c r="J77" s="69"/>
      <c r="K77" s="90"/>
      <c r="L77" s="50"/>
    </row>
    <row r="78" spans="1:14" x14ac:dyDescent="0.2">
      <c r="A78" s="227" t="s">
        <v>1681</v>
      </c>
      <c r="B78" s="228"/>
      <c r="C78" s="228"/>
      <c r="D78" s="229"/>
      <c r="E78" s="41"/>
      <c r="F78" s="41"/>
      <c r="G78" s="41"/>
      <c r="K78" s="90"/>
    </row>
    <row r="79" spans="1:14" ht="15" x14ac:dyDescent="0.2">
      <c r="A79" s="91"/>
      <c r="B79" s="92" t="s">
        <v>21</v>
      </c>
      <c r="C79" s="93">
        <f>C35</f>
        <v>0</v>
      </c>
      <c r="D79" s="94">
        <f>ROUND(C79*I60,0)</f>
        <v>0</v>
      </c>
      <c r="E79" s="90"/>
      <c r="I79" s="230" t="s">
        <v>1694</v>
      </c>
      <c r="J79" s="231"/>
      <c r="K79" s="232"/>
      <c r="M79" s="161" t="s">
        <v>2303</v>
      </c>
      <c r="N79" s="162" t="s">
        <v>2307</v>
      </c>
    </row>
    <row r="80" spans="1:14" ht="15" x14ac:dyDescent="0.2">
      <c r="A80" s="91"/>
      <c r="B80" s="92" t="s">
        <v>25</v>
      </c>
      <c r="C80" s="97">
        <v>1.9E-3</v>
      </c>
      <c r="D80" s="98">
        <f>ROUND(C80*L60,0)</f>
        <v>0</v>
      </c>
      <c r="E80" s="99"/>
      <c r="I80" s="91"/>
      <c r="J80" s="95" t="s">
        <v>1685</v>
      </c>
      <c r="K80" s="96">
        <f>K76</f>
        <v>0</v>
      </c>
      <c r="M80" s="159" t="s">
        <v>1683</v>
      </c>
      <c r="N80" s="51"/>
    </row>
    <row r="81" spans="1:15" ht="15" x14ac:dyDescent="0.2">
      <c r="A81" s="91"/>
      <c r="B81" s="95" t="s">
        <v>1678</v>
      </c>
      <c r="C81" s="47"/>
      <c r="D81" s="60">
        <f>SUM(D79+D80)</f>
        <v>0</v>
      </c>
      <c r="E81" s="104"/>
      <c r="I81" s="91"/>
      <c r="J81" s="95" t="s">
        <v>1693</v>
      </c>
      <c r="K81" s="96">
        <f>D85</f>
        <v>0</v>
      </c>
      <c r="M81" s="159" t="s">
        <v>1682</v>
      </c>
      <c r="N81" s="51"/>
    </row>
    <row r="82" spans="1:15" ht="15" x14ac:dyDescent="0.2">
      <c r="A82" s="91"/>
      <c r="B82" s="95" t="s">
        <v>1688</v>
      </c>
      <c r="C82" s="103">
        <v>0.1</v>
      </c>
      <c r="D82" s="78">
        <f>SUM((C82*L60))</f>
        <v>0</v>
      </c>
      <c r="E82" s="105"/>
      <c r="I82" s="100"/>
      <c r="J82" s="101" t="s">
        <v>1687</v>
      </c>
      <c r="K82" s="102">
        <f>K81+K80</f>
        <v>0</v>
      </c>
      <c r="M82" s="159" t="s">
        <v>1739</v>
      </c>
      <c r="N82" s="51"/>
    </row>
    <row r="83" spans="1:15" x14ac:dyDescent="0.2">
      <c r="A83" s="91"/>
      <c r="B83" s="95" t="s">
        <v>22</v>
      </c>
      <c r="C83" s="177">
        <f>C39</f>
        <v>0</v>
      </c>
      <c r="D83" s="119">
        <f>K76*C83</f>
        <v>0</v>
      </c>
      <c r="E83" s="50"/>
      <c r="M83" s="159" t="s">
        <v>1684</v>
      </c>
      <c r="N83" s="51"/>
    </row>
    <row r="84" spans="1:15" x14ac:dyDescent="0.2">
      <c r="A84" s="106"/>
      <c r="B84" s="111" t="s">
        <v>23</v>
      </c>
      <c r="C84" s="117"/>
      <c r="D84" s="132"/>
      <c r="E84" s="50"/>
      <c r="M84" s="160" t="s">
        <v>2304</v>
      </c>
      <c r="N84" s="163">
        <f>D85</f>
        <v>0</v>
      </c>
    </row>
    <row r="85" spans="1:15" ht="15" x14ac:dyDescent="0.2">
      <c r="A85" s="106"/>
      <c r="B85" s="107"/>
      <c r="C85" s="108" t="s">
        <v>2310</v>
      </c>
      <c r="D85" s="109">
        <f>SUM(D81:D84)</f>
        <v>0</v>
      </c>
      <c r="E85" s="50"/>
      <c r="M85" s="164" t="s">
        <v>4</v>
      </c>
      <c r="N85" s="165"/>
    </row>
    <row r="86" spans="1:15" ht="15" thickBot="1" x14ac:dyDescent="0.25"/>
    <row r="87" spans="1:15" ht="15.75" thickTop="1" x14ac:dyDescent="0.25">
      <c r="A87" s="120"/>
      <c r="B87" s="120"/>
      <c r="C87" s="121"/>
      <c r="D87" s="121"/>
      <c r="E87" s="121"/>
      <c r="F87" s="121"/>
      <c r="G87" s="121"/>
      <c r="H87" s="121"/>
      <c r="I87" s="121"/>
      <c r="J87" s="121"/>
      <c r="K87" s="121"/>
      <c r="L87" s="121"/>
      <c r="M87" s="121"/>
      <c r="N87" s="121"/>
      <c r="O87" s="121"/>
    </row>
    <row r="88" spans="1:15" ht="18" x14ac:dyDescent="0.25">
      <c r="A88" s="141" t="s">
        <v>1686</v>
      </c>
      <c r="B88" s="142"/>
      <c r="C88" s="47"/>
      <c r="D88" s="47"/>
      <c r="E88" s="47"/>
      <c r="F88" s="47"/>
      <c r="G88" s="47"/>
      <c r="H88" s="47"/>
      <c r="I88" s="47"/>
      <c r="J88" s="47"/>
      <c r="K88" s="47"/>
      <c r="L88" s="47"/>
      <c r="M88" s="47"/>
      <c r="N88" s="47"/>
      <c r="O88" s="47"/>
    </row>
    <row r="89" spans="1:15" ht="18" x14ac:dyDescent="0.25">
      <c r="A89" s="141"/>
      <c r="B89" s="142"/>
      <c r="C89" s="47"/>
      <c r="D89" s="47"/>
      <c r="E89" s="47"/>
      <c r="F89" s="47"/>
      <c r="G89" s="47"/>
      <c r="H89" s="47"/>
      <c r="I89" s="47"/>
      <c r="J89" s="47"/>
      <c r="K89" s="47"/>
      <c r="L89" s="47"/>
      <c r="M89" s="47"/>
      <c r="N89" s="47"/>
      <c r="O89" s="47"/>
    </row>
    <row r="90" spans="1:15" ht="15" x14ac:dyDescent="0.2">
      <c r="A90" s="69"/>
      <c r="B90" s="69"/>
      <c r="C90" s="41"/>
      <c r="D90" s="41"/>
      <c r="E90" s="41"/>
      <c r="F90" s="41"/>
      <c r="G90" s="41"/>
      <c r="H90" s="41"/>
      <c r="I90" s="41"/>
      <c r="J90" s="41"/>
    </row>
    <row r="91" spans="1:15" x14ac:dyDescent="0.2">
      <c r="A91" s="222" t="s">
        <v>2</v>
      </c>
      <c r="B91" s="223"/>
      <c r="C91" s="223"/>
      <c r="D91" s="223"/>
      <c r="E91" s="223"/>
      <c r="F91" s="223"/>
      <c r="G91" s="223"/>
      <c r="H91" s="223"/>
      <c r="I91" s="223"/>
      <c r="J91" s="223"/>
      <c r="K91" s="223"/>
      <c r="L91" s="223"/>
      <c r="M91" s="223"/>
      <c r="N91" s="223"/>
      <c r="O91" s="224"/>
    </row>
    <row r="92" spans="1:15" x14ac:dyDescent="0.2">
      <c r="A92" s="43"/>
      <c r="B92" s="44" t="s">
        <v>1696</v>
      </c>
      <c r="C92" s="45" t="s">
        <v>1702</v>
      </c>
      <c r="D92" s="46"/>
      <c r="E92" s="46" t="s">
        <v>1740</v>
      </c>
      <c r="F92" s="95"/>
      <c r="G92" s="46" t="s">
        <v>1697</v>
      </c>
      <c r="H92" s="46" t="s">
        <v>1689</v>
      </c>
      <c r="I92" s="44" t="s">
        <v>1680</v>
      </c>
      <c r="J92" s="145"/>
      <c r="K92" s="92"/>
      <c r="L92" s="44" t="s">
        <v>1680</v>
      </c>
      <c r="M92" s="44" t="s">
        <v>1679</v>
      </c>
      <c r="N92" s="44" t="s">
        <v>3</v>
      </c>
      <c r="O92" s="146"/>
    </row>
    <row r="93" spans="1:15" x14ac:dyDescent="0.2">
      <c r="A93" s="152" t="s">
        <v>16</v>
      </c>
      <c r="B93" s="153" t="s">
        <v>5</v>
      </c>
      <c r="C93" s="153" t="s">
        <v>1703</v>
      </c>
      <c r="D93" s="154" t="s">
        <v>1690</v>
      </c>
      <c r="E93" s="155" t="s">
        <v>1741</v>
      </c>
      <c r="F93" s="111"/>
      <c r="G93" s="154" t="s">
        <v>5</v>
      </c>
      <c r="H93" s="154" t="s">
        <v>5</v>
      </c>
      <c r="I93" s="153" t="s">
        <v>5</v>
      </c>
      <c r="J93" s="153" t="s">
        <v>6</v>
      </c>
      <c r="K93" s="153" t="s">
        <v>1691</v>
      </c>
      <c r="L93" s="153" t="s">
        <v>7</v>
      </c>
      <c r="M93" s="156">
        <v>0.10150000000000001</v>
      </c>
      <c r="N93" s="156">
        <v>1.4500000000000001E-2</v>
      </c>
      <c r="O93" s="157" t="s">
        <v>4</v>
      </c>
    </row>
    <row r="94" spans="1:15" x14ac:dyDescent="0.2">
      <c r="A94" s="143">
        <f t="shared" ref="A94:A100" si="29">A9</f>
        <v>0</v>
      </c>
      <c r="B94" s="54"/>
      <c r="C94" s="55">
        <v>40</v>
      </c>
      <c r="D94" s="147">
        <v>42552</v>
      </c>
      <c r="E94" s="56" t="s">
        <v>1735</v>
      </c>
      <c r="F94" s="57">
        <f>IF(E94="No",VLOOKUP(Expenditures!D94,Info!$A$11:$C$18,3,FALSE),VLOOKUP(D94,Info!$A$11:$C$18,2,FALSE))</f>
        <v>1</v>
      </c>
      <c r="G94" s="57">
        <f>IF(E94="yes",(((12*F94)+1)/12)*B94,I94)</f>
        <v>0</v>
      </c>
      <c r="H94" s="167">
        <f>ROUND(I94/F94,1)</f>
        <v>0</v>
      </c>
      <c r="I94" s="168">
        <f>ROUND((B94*(C94/40))*F94,1)</f>
        <v>0</v>
      </c>
      <c r="J94" s="172">
        <f>IF(A94=0,0,(IF(A94=0,"",VLOOKUP(A94,'FY2016-17 salaries'!$A$1:$K$668,6,FALSE))))</f>
        <v>0</v>
      </c>
      <c r="K94" s="172">
        <f>IFERROR(ROUND(J94*12,0),"")</f>
        <v>0</v>
      </c>
      <c r="L94" s="173">
        <f>K94*H94*F94</f>
        <v>0</v>
      </c>
      <c r="M94" s="173">
        <f>IFERROR(ROUND(L94*$M$8,0),"")</f>
        <v>0</v>
      </c>
      <c r="N94" s="173">
        <f>IFERROR(ROUND(L94*$N$8,0),"")</f>
        <v>0</v>
      </c>
      <c r="O94" s="174">
        <f>SUM(L94:N94)</f>
        <v>0</v>
      </c>
    </row>
    <row r="95" spans="1:15" x14ac:dyDescent="0.2">
      <c r="A95" s="175">
        <f t="shared" si="29"/>
        <v>0</v>
      </c>
      <c r="B95" s="54"/>
      <c r="C95" s="55">
        <v>40</v>
      </c>
      <c r="D95" s="147">
        <v>42552</v>
      </c>
      <c r="E95" s="56" t="s">
        <v>1735</v>
      </c>
      <c r="F95" s="57">
        <f>IF(E95="No",VLOOKUP(Expenditures!D95,Info!$A$11:$C$18,3,FALSE),VLOOKUP(D95,Info!$A$11:$C$18,2,FALSE))</f>
        <v>1</v>
      </c>
      <c r="G95" s="57">
        <f t="shared" ref="G95:G100" si="30">IF(E95="yes",(((12*F95)+1)/12)*B95,I95)</f>
        <v>0</v>
      </c>
      <c r="H95" s="167">
        <f>ROUND(I95/F95,1)</f>
        <v>0</v>
      </c>
      <c r="I95" s="168">
        <f>ROUND((B95*(C95/40))*F95,1)</f>
        <v>0</v>
      </c>
      <c r="J95" s="59">
        <f>IF(A95=0,0,(IF(A95=0,"",VLOOKUP(A95,'FY2016-17 salaries'!$A$1:$K$668,6,FALSE))))</f>
        <v>0</v>
      </c>
      <c r="K95" s="59">
        <f>IFERROR(ROUND(J95*12,0),"")</f>
        <v>0</v>
      </c>
      <c r="L95" s="58">
        <f>K95*H95*F95</f>
        <v>0</v>
      </c>
      <c r="M95" s="58">
        <f t="shared" ref="M95:M100" si="31">IFERROR(ROUND(L95*$M$8,0),"")</f>
        <v>0</v>
      </c>
      <c r="N95" s="58">
        <f t="shared" ref="N95:N100" si="32">IFERROR(ROUND(L95*$N$8,0),"")</f>
        <v>0</v>
      </c>
      <c r="O95" s="60">
        <f t="shared" ref="O95:O100" si="33">SUM(L95:N95)</f>
        <v>0</v>
      </c>
    </row>
    <row r="96" spans="1:15" x14ac:dyDescent="0.2">
      <c r="A96" s="175">
        <f t="shared" si="29"/>
        <v>0</v>
      </c>
      <c r="B96" s="54"/>
      <c r="C96" s="55">
        <v>40</v>
      </c>
      <c r="D96" s="147">
        <v>42552</v>
      </c>
      <c r="E96" s="56" t="s">
        <v>1735</v>
      </c>
      <c r="F96" s="57">
        <f>IF(E96="No",VLOOKUP(Expenditures!D96,Info!$A$11:$C$18,3,FALSE),VLOOKUP(D96,Info!$A$11:$C$18,2,FALSE))</f>
        <v>1</v>
      </c>
      <c r="G96" s="57">
        <f t="shared" si="30"/>
        <v>0</v>
      </c>
      <c r="H96" s="167">
        <f>ROUND(I96/F96,1)</f>
        <v>0</v>
      </c>
      <c r="I96" s="168">
        <f>ROUND((B96*(C96/40))*F96,1)</f>
        <v>0</v>
      </c>
      <c r="J96" s="59">
        <f>IF(A96=0,0,(IF(A96=0,"",VLOOKUP(A96,'FY2016-17 salaries'!$A$1:$K$668,6,FALSE))))</f>
        <v>0</v>
      </c>
      <c r="K96" s="59">
        <f t="shared" ref="K96:K97" si="34">IFERROR(ROUND(J96*12,0),"")</f>
        <v>0</v>
      </c>
      <c r="L96" s="58">
        <f t="shared" ref="L96:L97" si="35">K96*H96*F96</f>
        <v>0</v>
      </c>
      <c r="M96" s="58">
        <f t="shared" ref="M96:M97" si="36">IFERROR(ROUND(L96*$M$8,0),"")</f>
        <v>0</v>
      </c>
      <c r="N96" s="58">
        <f t="shared" ref="N96:N97" si="37">IFERROR(ROUND(L96*$N$8,0),"")</f>
        <v>0</v>
      </c>
      <c r="O96" s="60">
        <f t="shared" ref="O96:O97" si="38">SUM(L96:N96)</f>
        <v>0</v>
      </c>
    </row>
    <row r="97" spans="1:15" x14ac:dyDescent="0.2">
      <c r="A97" s="175">
        <f t="shared" si="29"/>
        <v>0</v>
      </c>
      <c r="B97" s="54"/>
      <c r="C97" s="55">
        <v>40</v>
      </c>
      <c r="D97" s="147">
        <v>42552</v>
      </c>
      <c r="E97" s="56" t="s">
        <v>1735</v>
      </c>
      <c r="F97" s="57">
        <f>IF(E97="No",VLOOKUP(Expenditures!D97,Info!$A$11:$C$18,3,FALSE),VLOOKUP(D97,Info!$A$11:$C$18,2,FALSE))</f>
        <v>1</v>
      </c>
      <c r="G97" s="57">
        <f t="shared" si="30"/>
        <v>0</v>
      </c>
      <c r="H97" s="167">
        <f t="shared" ref="H97" si="39">ROUND(I97/F97,1)</f>
        <v>0</v>
      </c>
      <c r="I97" s="168">
        <f t="shared" ref="I97" si="40">ROUND((B97*(C97/40))*F97,1)</f>
        <v>0</v>
      </c>
      <c r="J97" s="59">
        <f>IF(A97=0,0,(IF(A97=0,"",VLOOKUP(A97,'FY2016-17 salaries'!$A$1:$K$668,6,FALSE))))</f>
        <v>0</v>
      </c>
      <c r="K97" s="59">
        <f t="shared" si="34"/>
        <v>0</v>
      </c>
      <c r="L97" s="58">
        <f t="shared" si="35"/>
        <v>0</v>
      </c>
      <c r="M97" s="58">
        <f t="shared" si="36"/>
        <v>0</v>
      </c>
      <c r="N97" s="58">
        <f t="shared" si="37"/>
        <v>0</v>
      </c>
      <c r="O97" s="60">
        <f t="shared" si="38"/>
        <v>0</v>
      </c>
    </row>
    <row r="98" spans="1:15" x14ac:dyDescent="0.2">
      <c r="A98" s="175">
        <f t="shared" si="29"/>
        <v>0</v>
      </c>
      <c r="B98" s="54"/>
      <c r="C98" s="55">
        <v>40</v>
      </c>
      <c r="D98" s="147">
        <v>42552</v>
      </c>
      <c r="E98" s="56" t="s">
        <v>1735</v>
      </c>
      <c r="F98" s="57">
        <f>IF(E98="No",VLOOKUP(Expenditures!D98,Info!$A$11:$C$18,3,FALSE),VLOOKUP(D98,Info!$A$11:$C$18,2,FALSE))</f>
        <v>1</v>
      </c>
      <c r="G98" s="57">
        <f t="shared" si="30"/>
        <v>0</v>
      </c>
      <c r="H98" s="167">
        <f>ROUND(I98/F98,1)</f>
        <v>0</v>
      </c>
      <c r="I98" s="168">
        <f>ROUND((B98*(C98/40))*F98,1)</f>
        <v>0</v>
      </c>
      <c r="J98" s="59">
        <f>IF(A98=0,0,(IF(A98=0,"",VLOOKUP(A98,'FY2016-17 salaries'!$A$1:$K$668,6,FALSE))))</f>
        <v>0</v>
      </c>
      <c r="K98" s="59">
        <f>IFERROR(ROUND(J98*12,0),"")</f>
        <v>0</v>
      </c>
      <c r="L98" s="58">
        <f>K98*H98*F98</f>
        <v>0</v>
      </c>
      <c r="M98" s="58">
        <f t="shared" si="31"/>
        <v>0</v>
      </c>
      <c r="N98" s="58">
        <f t="shared" si="32"/>
        <v>0</v>
      </c>
      <c r="O98" s="60">
        <f t="shared" si="33"/>
        <v>0</v>
      </c>
    </row>
    <row r="99" spans="1:15" x14ac:dyDescent="0.2">
      <c r="A99" s="175">
        <f t="shared" si="29"/>
        <v>0</v>
      </c>
      <c r="B99" s="54"/>
      <c r="C99" s="55">
        <v>40</v>
      </c>
      <c r="D99" s="147">
        <v>42552</v>
      </c>
      <c r="E99" s="56" t="s">
        <v>1735</v>
      </c>
      <c r="F99" s="57">
        <f>IF(E99="No",VLOOKUP(Expenditures!D99,Info!$A$11:$C$18,3,FALSE),VLOOKUP(D99,Info!$A$11:$C$18,2,FALSE))</f>
        <v>1</v>
      </c>
      <c r="G99" s="57">
        <f t="shared" si="30"/>
        <v>0</v>
      </c>
      <c r="H99" s="167">
        <f>ROUND(I99/F99,1)</f>
        <v>0</v>
      </c>
      <c r="I99" s="168">
        <f>ROUND((B99*(C99/40))*F99,1)</f>
        <v>0</v>
      </c>
      <c r="J99" s="59">
        <f>IF(A99=0,0,(IF(A99=0,"",VLOOKUP(A99,'FY2016-17 salaries'!$A$1:$K$668,6,FALSE))))</f>
        <v>0</v>
      </c>
      <c r="K99" s="59">
        <f t="shared" ref="K99:K100" si="41">IFERROR(ROUND(J99*12,0),"")</f>
        <v>0</v>
      </c>
      <c r="L99" s="58">
        <f>K99*H99*F99</f>
        <v>0</v>
      </c>
      <c r="M99" s="58">
        <f t="shared" si="31"/>
        <v>0</v>
      </c>
      <c r="N99" s="58">
        <f t="shared" si="32"/>
        <v>0</v>
      </c>
      <c r="O99" s="60">
        <f t="shared" si="33"/>
        <v>0</v>
      </c>
    </row>
    <row r="100" spans="1:15" x14ac:dyDescent="0.2">
      <c r="A100" s="176">
        <f t="shared" si="29"/>
        <v>0</v>
      </c>
      <c r="B100" s="123"/>
      <c r="C100" s="124">
        <v>40</v>
      </c>
      <c r="D100" s="148">
        <v>42552</v>
      </c>
      <c r="E100" s="125" t="s">
        <v>1735</v>
      </c>
      <c r="F100" s="66">
        <f>IF(E100="No",VLOOKUP(Expenditures!D100,Info!$A$11:$C$18,3,FALSE),VLOOKUP(D100,Info!$A$11:$C$18,2,FALSE))</f>
        <v>1</v>
      </c>
      <c r="G100" s="66">
        <f t="shared" si="30"/>
        <v>0</v>
      </c>
      <c r="H100" s="169">
        <f>ROUND(I100/F100,1)</f>
        <v>0</v>
      </c>
      <c r="I100" s="170">
        <f>ROUND((B100*(C100/40))*F100,1)</f>
        <v>0</v>
      </c>
      <c r="J100" s="127">
        <f>IF(A100=0,0,(IF(A100=0,"",VLOOKUP(A100,'FY2016-17 salaries'!$A$1:$K$668,6,FALSE))))</f>
        <v>0</v>
      </c>
      <c r="K100" s="127">
        <f t="shared" si="41"/>
        <v>0</v>
      </c>
      <c r="L100" s="126">
        <f>K100*H100*F100</f>
        <v>0</v>
      </c>
      <c r="M100" s="126">
        <f t="shared" si="31"/>
        <v>0</v>
      </c>
      <c r="N100" s="126">
        <f t="shared" si="32"/>
        <v>0</v>
      </c>
      <c r="O100" s="128">
        <f t="shared" si="33"/>
        <v>0</v>
      </c>
    </row>
    <row r="101" spans="1:15" ht="15" x14ac:dyDescent="0.2">
      <c r="A101" s="62"/>
      <c r="B101" s="89"/>
      <c r="C101" s="64"/>
      <c r="D101" s="65"/>
      <c r="E101" s="87" t="s">
        <v>8</v>
      </c>
      <c r="F101" s="66"/>
      <c r="G101" s="66">
        <f>SUM(G94:G100)</f>
        <v>0</v>
      </c>
      <c r="H101" s="171">
        <f>ROUND(SUM(H94:H100),1)</f>
        <v>0</v>
      </c>
      <c r="I101" s="171">
        <f>ROUND(SUM(I94:I100),1)</f>
        <v>0</v>
      </c>
      <c r="J101" s="65"/>
      <c r="K101" s="67" t="s">
        <v>1672</v>
      </c>
      <c r="L101" s="68">
        <f>SUM(L94:L100)</f>
        <v>0</v>
      </c>
      <c r="M101" s="68">
        <f>SUM(M94:M100)</f>
        <v>0</v>
      </c>
      <c r="N101" s="68">
        <f>SUM(N94:N100)</f>
        <v>0</v>
      </c>
      <c r="O101" s="218">
        <f>SUM(O94:O100)</f>
        <v>0</v>
      </c>
    </row>
    <row r="102" spans="1:15" ht="15" x14ac:dyDescent="0.2">
      <c r="A102" s="69"/>
      <c r="B102" s="69"/>
      <c r="C102" s="70"/>
      <c r="D102" s="41"/>
      <c r="E102" s="42"/>
      <c r="F102" s="71"/>
      <c r="G102" s="71"/>
      <c r="H102" s="71"/>
      <c r="I102" s="71"/>
      <c r="J102" s="71"/>
      <c r="K102" s="41"/>
      <c r="L102" s="72"/>
    </row>
    <row r="103" spans="1:15" x14ac:dyDescent="0.2">
      <c r="A103" s="222" t="s">
        <v>1673</v>
      </c>
      <c r="B103" s="223"/>
      <c r="C103" s="223"/>
      <c r="D103" s="224"/>
      <c r="E103" s="71"/>
    </row>
    <row r="104" spans="1:15" x14ac:dyDescent="0.2">
      <c r="A104" s="73" t="s">
        <v>9</v>
      </c>
      <c r="B104" s="44" t="s">
        <v>10</v>
      </c>
      <c r="C104" s="44" t="s">
        <v>11</v>
      </c>
      <c r="D104" s="52" t="s">
        <v>12</v>
      </c>
      <c r="E104" s="41"/>
      <c r="I104" s="222" t="s">
        <v>1676</v>
      </c>
      <c r="J104" s="223"/>
      <c r="K104" s="224"/>
      <c r="L104" s="133"/>
    </row>
    <row r="105" spans="1:15" x14ac:dyDescent="0.2">
      <c r="A105" s="74" t="s">
        <v>26</v>
      </c>
      <c r="B105" s="58">
        <v>500</v>
      </c>
      <c r="C105" s="75">
        <f>G101</f>
        <v>0</v>
      </c>
      <c r="D105" s="60">
        <f>ROUND(B105*C105,0)</f>
        <v>0</v>
      </c>
      <c r="E105" s="41"/>
      <c r="I105" s="43"/>
      <c r="J105" s="92" t="s">
        <v>1675</v>
      </c>
      <c r="K105" s="137">
        <f>I101</f>
        <v>0</v>
      </c>
      <c r="L105" s="50"/>
    </row>
    <row r="106" spans="1:15" x14ac:dyDescent="0.2">
      <c r="A106" s="74" t="s">
        <v>13</v>
      </c>
      <c r="B106" s="59">
        <v>450</v>
      </c>
      <c r="C106" s="75">
        <f>G101</f>
        <v>0</v>
      </c>
      <c r="D106" s="78">
        <f>ROUND(B106*C106,0)</f>
        <v>0</v>
      </c>
      <c r="E106" s="71"/>
      <c r="I106" s="43"/>
      <c r="J106" s="92" t="s">
        <v>24</v>
      </c>
      <c r="K106" s="78">
        <f>O101</f>
        <v>0</v>
      </c>
      <c r="L106" s="136"/>
    </row>
    <row r="107" spans="1:15" x14ac:dyDescent="0.2">
      <c r="A107" s="74" t="s">
        <v>1698</v>
      </c>
      <c r="B107" s="59"/>
      <c r="C107" s="75"/>
      <c r="D107" s="78">
        <f>B107*C107</f>
        <v>0</v>
      </c>
      <c r="E107" s="71"/>
      <c r="I107" s="43"/>
      <c r="J107" s="92" t="s">
        <v>1705</v>
      </c>
      <c r="K107" s="60">
        <f>D105+D106</f>
        <v>0</v>
      </c>
      <c r="L107" s="92" t="s">
        <v>1736</v>
      </c>
    </row>
    <row r="108" spans="1:15" x14ac:dyDescent="0.2">
      <c r="A108" s="74" t="s">
        <v>14</v>
      </c>
      <c r="B108" s="59">
        <v>3473</v>
      </c>
      <c r="C108" s="75"/>
      <c r="D108" s="78">
        <f t="shared" ref="D108:D116" si="42">B108*C108</f>
        <v>0</v>
      </c>
      <c r="E108" s="41"/>
      <c r="I108" s="43"/>
      <c r="J108" s="92" t="str">
        <f>A107</f>
        <v>Other Operating Costs</v>
      </c>
      <c r="K108" s="60">
        <f>D107</f>
        <v>0</v>
      </c>
      <c r="L108" s="92" t="s">
        <v>1737</v>
      </c>
    </row>
    <row r="109" spans="1:15" x14ac:dyDescent="0.2">
      <c r="A109" s="79" t="s">
        <v>20</v>
      </c>
      <c r="B109" s="59">
        <f>900+330</f>
        <v>1230</v>
      </c>
      <c r="C109" s="75"/>
      <c r="D109" s="78">
        <f t="shared" si="42"/>
        <v>0</v>
      </c>
      <c r="E109" s="80"/>
      <c r="I109" s="43"/>
      <c r="J109" s="76" t="s">
        <v>1704</v>
      </c>
      <c r="K109" s="60">
        <f>D108+D109</f>
        <v>0</v>
      </c>
      <c r="L109" s="77">
        <f>SUM(K107:K109)</f>
        <v>0</v>
      </c>
    </row>
    <row r="110" spans="1:15" x14ac:dyDescent="0.2">
      <c r="A110" s="81"/>
      <c r="B110" s="82">
        <f>IF(A110="",0,VLOOKUP(A110,Info!$A$4:$B$7,2,FALSE))</f>
        <v>0</v>
      </c>
      <c r="C110" s="83"/>
      <c r="D110" s="78">
        <f t="shared" si="42"/>
        <v>0</v>
      </c>
      <c r="E110" s="41"/>
      <c r="I110" s="43"/>
      <c r="J110" s="76">
        <f>A110</f>
        <v>0</v>
      </c>
      <c r="K110" s="60">
        <f>D110</f>
        <v>0</v>
      </c>
      <c r="L110" s="50"/>
    </row>
    <row r="111" spans="1:15" x14ac:dyDescent="0.2">
      <c r="A111" s="81"/>
      <c r="B111" s="82">
        <f>IF(A111="",0,VLOOKUP(A111,Info!$A$4:$B$7,2,FALSE))</f>
        <v>0</v>
      </c>
      <c r="C111" s="83"/>
      <c r="D111" s="78">
        <f t="shared" si="42"/>
        <v>0</v>
      </c>
      <c r="E111" s="41"/>
      <c r="I111" s="43"/>
      <c r="J111" s="76">
        <f t="shared" ref="J111:J116" si="43">A111</f>
        <v>0</v>
      </c>
      <c r="K111" s="60">
        <f t="shared" ref="K111:K116" si="44">D111</f>
        <v>0</v>
      </c>
      <c r="L111" s="50"/>
    </row>
    <row r="112" spans="1:15" x14ac:dyDescent="0.2">
      <c r="A112" s="81"/>
      <c r="B112" s="82">
        <f>IF(A112="",0,VLOOKUP(A112,Info!$A$4:$B$7,2,FALSE))</f>
        <v>0</v>
      </c>
      <c r="C112" s="83"/>
      <c r="D112" s="78">
        <f t="shared" si="42"/>
        <v>0</v>
      </c>
      <c r="E112" s="41"/>
      <c r="I112" s="43"/>
      <c r="J112" s="76">
        <f t="shared" si="43"/>
        <v>0</v>
      </c>
      <c r="K112" s="60">
        <f t="shared" si="44"/>
        <v>0</v>
      </c>
      <c r="L112" s="50"/>
    </row>
    <row r="113" spans="1:14" x14ac:dyDescent="0.2">
      <c r="A113" s="81"/>
      <c r="B113" s="82">
        <f>IF(A113="",0,VLOOKUP(A113,Info!$A$4:$B$7,2,FALSE))</f>
        <v>0</v>
      </c>
      <c r="C113" s="83"/>
      <c r="D113" s="78">
        <f t="shared" si="42"/>
        <v>0</v>
      </c>
      <c r="E113" s="41"/>
      <c r="I113" s="43"/>
      <c r="J113" s="76">
        <f t="shared" si="43"/>
        <v>0</v>
      </c>
      <c r="K113" s="60">
        <f t="shared" si="44"/>
        <v>0</v>
      </c>
      <c r="L113" s="50"/>
    </row>
    <row r="114" spans="1:14" x14ac:dyDescent="0.2">
      <c r="A114" s="81"/>
      <c r="B114" s="82">
        <f>IF(A114="",0,VLOOKUP(A114,Info!$A$4:$B$7,2,FALSE))</f>
        <v>0</v>
      </c>
      <c r="C114" s="83"/>
      <c r="D114" s="78">
        <f t="shared" si="42"/>
        <v>0</v>
      </c>
      <c r="E114" s="41"/>
      <c r="I114" s="43"/>
      <c r="J114" s="76">
        <f t="shared" si="43"/>
        <v>0</v>
      </c>
      <c r="K114" s="60">
        <f t="shared" si="44"/>
        <v>0</v>
      </c>
      <c r="L114" s="50"/>
    </row>
    <row r="115" spans="1:14" x14ac:dyDescent="0.2">
      <c r="A115" s="81"/>
      <c r="B115" s="82">
        <f>IF(A115="",0,VLOOKUP(A115,Info!$A$4:$B$7,2,FALSE))</f>
        <v>0</v>
      </c>
      <c r="C115" s="83"/>
      <c r="D115" s="78">
        <f t="shared" si="42"/>
        <v>0</v>
      </c>
      <c r="E115" s="41"/>
      <c r="I115" s="43"/>
      <c r="J115" s="76">
        <f t="shared" si="43"/>
        <v>0</v>
      </c>
      <c r="K115" s="60">
        <f t="shared" si="44"/>
        <v>0</v>
      </c>
      <c r="L115" s="50"/>
    </row>
    <row r="116" spans="1:14" x14ac:dyDescent="0.2">
      <c r="A116" s="116"/>
      <c r="B116" s="139">
        <f>IF(A116="",0,VLOOKUP(A116,Info!$A$4:$B$7,2,FALSE))</f>
        <v>0</v>
      </c>
      <c r="C116" s="117"/>
      <c r="D116" s="118">
        <f t="shared" si="42"/>
        <v>0</v>
      </c>
      <c r="E116" s="41"/>
      <c r="I116" s="84"/>
      <c r="J116" s="85">
        <f t="shared" si="43"/>
        <v>0</v>
      </c>
      <c r="K116" s="128">
        <f t="shared" si="44"/>
        <v>0</v>
      </c>
      <c r="L116" s="50"/>
    </row>
    <row r="117" spans="1:14" ht="15" x14ac:dyDescent="0.2">
      <c r="A117" s="62"/>
      <c r="B117" s="87"/>
      <c r="C117" s="89" t="s">
        <v>1674</v>
      </c>
      <c r="D117" s="88">
        <f>SUM(D105:D116)</f>
        <v>0</v>
      </c>
      <c r="E117" s="41"/>
      <c r="I117" s="84"/>
      <c r="J117" s="89" t="s">
        <v>1668</v>
      </c>
      <c r="K117" s="135">
        <f>SUM(K106:K116)</f>
        <v>0</v>
      </c>
      <c r="L117" s="50"/>
    </row>
    <row r="118" spans="1:14" ht="15" x14ac:dyDescent="0.2">
      <c r="A118" s="41"/>
      <c r="B118" s="41"/>
      <c r="C118" s="41"/>
      <c r="D118" s="41"/>
      <c r="E118" s="41"/>
      <c r="F118" s="41"/>
      <c r="G118" s="41"/>
      <c r="I118" s="41"/>
      <c r="J118" s="69"/>
      <c r="K118" s="90"/>
      <c r="L118" s="50"/>
    </row>
    <row r="119" spans="1:14" x14ac:dyDescent="0.2">
      <c r="A119" s="227" t="s">
        <v>1681</v>
      </c>
      <c r="B119" s="228"/>
      <c r="C119" s="228"/>
      <c r="D119" s="229"/>
      <c r="E119" s="41"/>
      <c r="F119" s="41"/>
      <c r="G119" s="41"/>
      <c r="K119" s="90"/>
    </row>
    <row r="120" spans="1:14" ht="15" x14ac:dyDescent="0.2">
      <c r="A120" s="91"/>
      <c r="B120" s="92" t="s">
        <v>21</v>
      </c>
      <c r="C120" s="93">
        <f>C35</f>
        <v>0</v>
      </c>
      <c r="D120" s="94">
        <f>ROUND(C120*I101,0)</f>
        <v>0</v>
      </c>
      <c r="E120" s="90"/>
      <c r="I120" s="230" t="s">
        <v>1692</v>
      </c>
      <c r="J120" s="231"/>
      <c r="K120" s="232"/>
      <c r="M120" s="161" t="s">
        <v>2303</v>
      </c>
      <c r="N120" s="162" t="s">
        <v>2306</v>
      </c>
    </row>
    <row r="121" spans="1:14" ht="15" x14ac:dyDescent="0.2">
      <c r="A121" s="91"/>
      <c r="B121" s="92" t="s">
        <v>25</v>
      </c>
      <c r="C121" s="97">
        <v>1.9E-3</v>
      </c>
      <c r="D121" s="98">
        <f>ROUND(C121*L101,0)</f>
        <v>0</v>
      </c>
      <c r="E121" s="99"/>
      <c r="I121" s="91"/>
      <c r="J121" s="95" t="s">
        <v>1685</v>
      </c>
      <c r="K121" s="96">
        <f>K117</f>
        <v>0</v>
      </c>
      <c r="M121" s="159" t="s">
        <v>1683</v>
      </c>
      <c r="N121" s="51"/>
    </row>
    <row r="122" spans="1:14" ht="15" x14ac:dyDescent="0.2">
      <c r="A122" s="91"/>
      <c r="B122" s="95" t="s">
        <v>1678</v>
      </c>
      <c r="C122" s="47"/>
      <c r="D122" s="60">
        <f>SUM(D120+D121)</f>
        <v>0</v>
      </c>
      <c r="E122" s="104"/>
      <c r="I122" s="91"/>
      <c r="J122" s="95" t="s">
        <v>1693</v>
      </c>
      <c r="K122" s="96">
        <f>D126</f>
        <v>0</v>
      </c>
      <c r="M122" s="159" t="s">
        <v>1682</v>
      </c>
      <c r="N122" s="51"/>
    </row>
    <row r="123" spans="1:14" ht="15" x14ac:dyDescent="0.2">
      <c r="A123" s="91"/>
      <c r="B123" s="95" t="s">
        <v>1688</v>
      </c>
      <c r="C123" s="103">
        <v>0.1</v>
      </c>
      <c r="D123" s="78">
        <f>SUM((C123*L101))</f>
        <v>0</v>
      </c>
      <c r="E123" s="105"/>
      <c r="I123" s="100"/>
      <c r="J123" s="101" t="s">
        <v>1687</v>
      </c>
      <c r="K123" s="102">
        <f>D125+K117</f>
        <v>0</v>
      </c>
      <c r="L123" s="47"/>
      <c r="M123" s="159" t="s">
        <v>1739</v>
      </c>
      <c r="N123" s="51"/>
    </row>
    <row r="124" spans="1:14" x14ac:dyDescent="0.2">
      <c r="A124" s="91"/>
      <c r="B124" s="95" t="s">
        <v>22</v>
      </c>
      <c r="C124" s="177">
        <f>C39</f>
        <v>0</v>
      </c>
      <c r="D124" s="119">
        <f>K117*C124</f>
        <v>0</v>
      </c>
      <c r="E124" s="50"/>
      <c r="M124" s="159" t="s">
        <v>1684</v>
      </c>
      <c r="N124" s="51"/>
    </row>
    <row r="125" spans="1:14" x14ac:dyDescent="0.2">
      <c r="A125" s="106"/>
      <c r="B125" s="111" t="s">
        <v>23</v>
      </c>
      <c r="C125" s="117"/>
      <c r="D125" s="132"/>
      <c r="E125" s="50"/>
      <c r="M125" s="160" t="s">
        <v>2304</v>
      </c>
      <c r="N125" s="163">
        <f>D126</f>
        <v>0</v>
      </c>
    </row>
    <row r="126" spans="1:14" ht="15" x14ac:dyDescent="0.2">
      <c r="A126" s="106"/>
      <c r="B126" s="107"/>
      <c r="C126" s="108" t="s">
        <v>2310</v>
      </c>
      <c r="D126" s="109">
        <f>SUM(D122:D125)</f>
        <v>0</v>
      </c>
      <c r="M126" s="164" t="s">
        <v>4</v>
      </c>
      <c r="N126" s="165"/>
    </row>
    <row r="128" spans="1:14" ht="15" thickBot="1" x14ac:dyDescent="0.25"/>
    <row r="129" spans="1:15" ht="15.75" thickTop="1" x14ac:dyDescent="0.25">
      <c r="A129" s="120"/>
      <c r="B129" s="120"/>
      <c r="C129" s="121"/>
      <c r="D129" s="121"/>
      <c r="E129" s="121"/>
      <c r="F129" s="121"/>
      <c r="G129" s="121"/>
      <c r="H129" s="121"/>
      <c r="I129" s="121"/>
      <c r="J129" s="121"/>
      <c r="K129" s="121"/>
      <c r="L129" s="121"/>
      <c r="M129" s="121"/>
      <c r="N129" s="121"/>
      <c r="O129" s="121"/>
    </row>
    <row r="130" spans="1:15" ht="15" x14ac:dyDescent="0.25">
      <c r="B130" s="142"/>
      <c r="C130" s="47"/>
      <c r="D130" s="47"/>
      <c r="E130" s="47"/>
      <c r="F130" s="47"/>
      <c r="G130" s="47"/>
      <c r="H130" s="47"/>
      <c r="I130" s="47"/>
      <c r="J130" s="47"/>
      <c r="K130" s="47"/>
      <c r="L130" s="47"/>
      <c r="M130" s="47"/>
      <c r="N130" s="47"/>
      <c r="O130" s="47"/>
    </row>
    <row r="131" spans="1:15" ht="18" x14ac:dyDescent="0.25">
      <c r="A131" s="141" t="s">
        <v>2323</v>
      </c>
      <c r="B131" s="142"/>
      <c r="C131" s="47"/>
      <c r="D131" s="47"/>
      <c r="E131" s="47"/>
      <c r="F131" s="47"/>
      <c r="G131" s="47"/>
      <c r="H131" s="47"/>
      <c r="I131" s="47"/>
      <c r="J131" s="47"/>
      <c r="K131" s="47"/>
      <c r="L131" s="47"/>
      <c r="M131" s="47"/>
      <c r="N131" s="47"/>
      <c r="O131" s="47"/>
    </row>
    <row r="132" spans="1:15" ht="15" x14ac:dyDescent="0.2">
      <c r="A132" s="69"/>
      <c r="B132" s="69"/>
      <c r="C132" s="41"/>
      <c r="D132" s="41"/>
      <c r="E132" s="41"/>
      <c r="F132" s="41"/>
      <c r="G132" s="41"/>
      <c r="H132" s="41"/>
      <c r="I132" s="41"/>
      <c r="J132" s="41"/>
    </row>
    <row r="133" spans="1:15" x14ac:dyDescent="0.2">
      <c r="A133" s="222" t="s">
        <v>2</v>
      </c>
      <c r="B133" s="223"/>
      <c r="C133" s="223"/>
      <c r="D133" s="223"/>
      <c r="E133" s="223"/>
      <c r="F133" s="223"/>
      <c r="G133" s="223"/>
      <c r="H133" s="223"/>
      <c r="I133" s="223"/>
      <c r="J133" s="223"/>
      <c r="K133" s="223"/>
      <c r="L133" s="223"/>
      <c r="M133" s="223"/>
      <c r="N133" s="223"/>
      <c r="O133" s="224"/>
    </row>
    <row r="134" spans="1:15" x14ac:dyDescent="0.2">
      <c r="A134" s="43"/>
      <c r="B134" s="44" t="s">
        <v>1696</v>
      </c>
      <c r="C134" s="45" t="s">
        <v>1702</v>
      </c>
      <c r="D134" s="46"/>
      <c r="E134" s="46" t="s">
        <v>1740</v>
      </c>
      <c r="F134" s="95"/>
      <c r="G134" s="46" t="s">
        <v>1697</v>
      </c>
      <c r="H134" s="46" t="s">
        <v>1689</v>
      </c>
      <c r="I134" s="44" t="s">
        <v>1680</v>
      </c>
      <c r="J134" s="145"/>
      <c r="K134" s="92"/>
      <c r="L134" s="44" t="s">
        <v>1680</v>
      </c>
      <c r="M134" s="44" t="s">
        <v>1679</v>
      </c>
      <c r="N134" s="44" t="s">
        <v>3</v>
      </c>
      <c r="O134" s="146"/>
    </row>
    <row r="135" spans="1:15" x14ac:dyDescent="0.2">
      <c r="A135" s="152" t="s">
        <v>16</v>
      </c>
      <c r="B135" s="153" t="s">
        <v>5</v>
      </c>
      <c r="C135" s="153" t="s">
        <v>1703</v>
      </c>
      <c r="D135" s="154" t="s">
        <v>1690</v>
      </c>
      <c r="E135" s="155" t="s">
        <v>1741</v>
      </c>
      <c r="F135" s="111"/>
      <c r="G135" s="154" t="s">
        <v>5</v>
      </c>
      <c r="H135" s="154" t="s">
        <v>5</v>
      </c>
      <c r="I135" s="153" t="s">
        <v>5</v>
      </c>
      <c r="J135" s="153" t="s">
        <v>6</v>
      </c>
      <c r="K135" s="153" t="s">
        <v>1691</v>
      </c>
      <c r="L135" s="153" t="s">
        <v>7</v>
      </c>
      <c r="M135" s="156">
        <v>0.10150000000000001</v>
      </c>
      <c r="N135" s="156">
        <v>1.4500000000000001E-2</v>
      </c>
      <c r="O135" s="157" t="s">
        <v>4</v>
      </c>
    </row>
    <row r="136" spans="1:15" x14ac:dyDescent="0.2">
      <c r="A136" s="143"/>
      <c r="B136" s="54"/>
      <c r="C136" s="55">
        <v>40</v>
      </c>
      <c r="D136" s="147">
        <v>42552</v>
      </c>
      <c r="E136" s="56" t="s">
        <v>1735</v>
      </c>
      <c r="F136" s="57">
        <f>IF(E136="No",VLOOKUP(Expenditures!D136,Info!$A$11:$C$18,3,FALSE),VLOOKUP(D136,Info!$A$11:$C$18,2,FALSE))</f>
        <v>1</v>
      </c>
      <c r="G136" s="57">
        <f>IF(E136="yes",(((12*F136)+1)/12)*B136,I136)</f>
        <v>0</v>
      </c>
      <c r="H136" s="167">
        <f>ROUND(I136/F136,1)</f>
        <v>0</v>
      </c>
      <c r="I136" s="168">
        <f>ROUND((B136*(C136/40))*F136,1)</f>
        <v>0</v>
      </c>
      <c r="J136" s="172">
        <f>IF(A136=0,0,(IF(A136=0,"",VLOOKUP(A136,'FY2016-17 salaries'!$A$1:$K$668,6,FALSE))))</f>
        <v>0</v>
      </c>
      <c r="K136" s="172">
        <f>IFERROR(ROUND(J136*12,0),"")</f>
        <v>0</v>
      </c>
      <c r="L136" s="173">
        <f>K136*H136*F136</f>
        <v>0</v>
      </c>
      <c r="M136" s="173">
        <f>IFERROR(ROUND(L136*$M$8,0),"")</f>
        <v>0</v>
      </c>
      <c r="N136" s="173">
        <f>IFERROR(ROUND(L136*$N$8,0),"")</f>
        <v>0</v>
      </c>
      <c r="O136" s="174">
        <f>SUM(L136:N136)</f>
        <v>0</v>
      </c>
    </row>
    <row r="137" spans="1:15" x14ac:dyDescent="0.2">
      <c r="A137" s="175"/>
      <c r="B137" s="54"/>
      <c r="C137" s="55">
        <v>40</v>
      </c>
      <c r="D137" s="147">
        <v>42552</v>
      </c>
      <c r="E137" s="56" t="s">
        <v>1735</v>
      </c>
      <c r="F137" s="57">
        <f>IF(E137="No",VLOOKUP(Expenditures!D137,Info!$A$11:$C$18,3,FALSE),VLOOKUP(D137,Info!$A$11:$C$18,2,FALSE))</f>
        <v>1</v>
      </c>
      <c r="G137" s="57">
        <f t="shared" ref="G137:G142" si="45">IF(E137="yes",(((12*F137)+1)/12)*B137,I137)</f>
        <v>0</v>
      </c>
      <c r="H137" s="167">
        <f>ROUND(I137/F137,1)</f>
        <v>0</v>
      </c>
      <c r="I137" s="168">
        <f>ROUND((B137*(C137/40))*F137,1)</f>
        <v>0</v>
      </c>
      <c r="J137" s="59">
        <f>IF(A137=0,0,(IF(A137=0,"",VLOOKUP(A137,'FY2016-17 salaries'!$A$1:$K$668,6,FALSE))))</f>
        <v>0</v>
      </c>
      <c r="K137" s="59">
        <f>IFERROR(ROUND(J137*12,0),"")</f>
        <v>0</v>
      </c>
      <c r="L137" s="58">
        <f>K137*H137*F137</f>
        <v>0</v>
      </c>
      <c r="M137" s="58">
        <f t="shared" ref="M137:M142" si="46">IFERROR(ROUND(L137*$M$8,0),"")</f>
        <v>0</v>
      </c>
      <c r="N137" s="58">
        <f t="shared" ref="N137:N142" si="47">IFERROR(ROUND(L137*$N$8,0),"")</f>
        <v>0</v>
      </c>
      <c r="O137" s="60">
        <f t="shared" ref="O137:O142" si="48">SUM(L137:N137)</f>
        <v>0</v>
      </c>
    </row>
    <row r="138" spans="1:15" x14ac:dyDescent="0.2">
      <c r="A138" s="175">
        <f>A54</f>
        <v>0</v>
      </c>
      <c r="B138" s="54"/>
      <c r="C138" s="55">
        <v>40</v>
      </c>
      <c r="D138" s="147">
        <v>42552</v>
      </c>
      <c r="E138" s="56" t="s">
        <v>1735</v>
      </c>
      <c r="F138" s="57">
        <f>IF(E138="No",VLOOKUP(Expenditures!D138,Info!$A$11:$C$18,3,FALSE),VLOOKUP(D138,Info!$A$11:$C$18,2,FALSE))</f>
        <v>1</v>
      </c>
      <c r="G138" s="57">
        <f t="shared" si="45"/>
        <v>0</v>
      </c>
      <c r="H138" s="167">
        <f>ROUND(I138/F138,1)</f>
        <v>0</v>
      </c>
      <c r="I138" s="168">
        <f>ROUND((B138*(C138/40))*F138,1)</f>
        <v>0</v>
      </c>
      <c r="J138" s="59">
        <f>IF(A138=0,0,(IF(A138=0,"",VLOOKUP(A138,'FY2016-17 salaries'!$A$1:$K$668,6,FALSE))))</f>
        <v>0</v>
      </c>
      <c r="K138" s="59">
        <f t="shared" ref="K138:K139" si="49">IFERROR(ROUND(J138*12,0),"")</f>
        <v>0</v>
      </c>
      <c r="L138" s="58">
        <f t="shared" ref="L138:L139" si="50">K138*H138*F138</f>
        <v>0</v>
      </c>
      <c r="M138" s="58">
        <f t="shared" si="46"/>
        <v>0</v>
      </c>
      <c r="N138" s="58">
        <f t="shared" si="47"/>
        <v>0</v>
      </c>
      <c r="O138" s="60">
        <f t="shared" si="48"/>
        <v>0</v>
      </c>
    </row>
    <row r="139" spans="1:15" x14ac:dyDescent="0.2">
      <c r="A139" s="175">
        <f>A55</f>
        <v>0</v>
      </c>
      <c r="B139" s="54"/>
      <c r="C139" s="55">
        <v>40</v>
      </c>
      <c r="D139" s="147">
        <v>42552</v>
      </c>
      <c r="E139" s="56" t="s">
        <v>1735</v>
      </c>
      <c r="F139" s="57">
        <f>IF(E139="No",VLOOKUP(Expenditures!D139,Info!$A$11:$C$18,3,FALSE),VLOOKUP(D139,Info!$A$11:$C$18,2,FALSE))</f>
        <v>1</v>
      </c>
      <c r="G139" s="57">
        <f t="shared" si="45"/>
        <v>0</v>
      </c>
      <c r="H139" s="167">
        <f t="shared" ref="H139" si="51">ROUND(I139/F139,1)</f>
        <v>0</v>
      </c>
      <c r="I139" s="168">
        <f t="shared" ref="I139" si="52">ROUND((B139*(C139/40))*F139,1)</f>
        <v>0</v>
      </c>
      <c r="J139" s="59">
        <f>IF(A139=0,0,(IF(A139=0,"",VLOOKUP(A139,'FY2016-17 salaries'!$A$1:$K$668,6,FALSE))))</f>
        <v>0</v>
      </c>
      <c r="K139" s="59">
        <f t="shared" si="49"/>
        <v>0</v>
      </c>
      <c r="L139" s="58">
        <f t="shared" si="50"/>
        <v>0</v>
      </c>
      <c r="M139" s="58">
        <f t="shared" si="46"/>
        <v>0</v>
      </c>
      <c r="N139" s="58">
        <f t="shared" si="47"/>
        <v>0</v>
      </c>
      <c r="O139" s="60">
        <f t="shared" si="48"/>
        <v>0</v>
      </c>
    </row>
    <row r="140" spans="1:15" x14ac:dyDescent="0.2">
      <c r="A140" s="175">
        <f>A56</f>
        <v>0</v>
      </c>
      <c r="B140" s="54"/>
      <c r="C140" s="55">
        <v>40</v>
      </c>
      <c r="D140" s="147">
        <v>42552</v>
      </c>
      <c r="E140" s="56" t="s">
        <v>1735</v>
      </c>
      <c r="F140" s="57">
        <f>IF(E140="No",VLOOKUP(Expenditures!D140,Info!$A$11:$C$18,3,FALSE),VLOOKUP(D140,Info!$A$11:$C$18,2,FALSE))</f>
        <v>1</v>
      </c>
      <c r="G140" s="57">
        <f t="shared" si="45"/>
        <v>0</v>
      </c>
      <c r="H140" s="167">
        <f>ROUND(I140/F140,1)</f>
        <v>0</v>
      </c>
      <c r="I140" s="168">
        <f>ROUND((B140*(C140/40))*F140,1)</f>
        <v>0</v>
      </c>
      <c r="J140" s="59">
        <f>IF(A140=0,0,(IF(A140=0,"",VLOOKUP(A140,'FY2016-17 salaries'!$A$1:$K$668,6,FALSE))))</f>
        <v>0</v>
      </c>
      <c r="K140" s="59">
        <f>IFERROR(ROUND(J140*12,0),"")</f>
        <v>0</v>
      </c>
      <c r="L140" s="58">
        <f>K140*H140*F140</f>
        <v>0</v>
      </c>
      <c r="M140" s="58">
        <f t="shared" si="46"/>
        <v>0</v>
      </c>
      <c r="N140" s="58">
        <f t="shared" si="47"/>
        <v>0</v>
      </c>
      <c r="O140" s="60">
        <f t="shared" si="48"/>
        <v>0</v>
      </c>
    </row>
    <row r="141" spans="1:15" x14ac:dyDescent="0.2">
      <c r="A141" s="175">
        <f>A57</f>
        <v>0</v>
      </c>
      <c r="B141" s="54"/>
      <c r="C141" s="55">
        <v>40</v>
      </c>
      <c r="D141" s="147">
        <v>42552</v>
      </c>
      <c r="E141" s="56" t="s">
        <v>1735</v>
      </c>
      <c r="F141" s="57">
        <f>IF(E141="No",VLOOKUP(Expenditures!D141,Info!$A$11:$C$18,3,FALSE),VLOOKUP(D141,Info!$A$11:$C$18,2,FALSE))</f>
        <v>1</v>
      </c>
      <c r="G141" s="57">
        <f t="shared" si="45"/>
        <v>0</v>
      </c>
      <c r="H141" s="167">
        <f>ROUND(I141/F141,1)</f>
        <v>0</v>
      </c>
      <c r="I141" s="168">
        <f>ROUND((B141*(C141/40))*F141,1)</f>
        <v>0</v>
      </c>
      <c r="J141" s="59">
        <f>IF(A141=0,0,(IF(A141=0,"",VLOOKUP(A141,'FY2016-17 salaries'!$A$1:$K$668,6,FALSE))))</f>
        <v>0</v>
      </c>
      <c r="K141" s="59">
        <f t="shared" ref="K141:K142" si="53">IFERROR(ROUND(J141*12,0),"")</f>
        <v>0</v>
      </c>
      <c r="L141" s="58">
        <f>K141*H141*F141</f>
        <v>0</v>
      </c>
      <c r="M141" s="58">
        <f t="shared" si="46"/>
        <v>0</v>
      </c>
      <c r="N141" s="58">
        <f t="shared" si="47"/>
        <v>0</v>
      </c>
      <c r="O141" s="60">
        <f t="shared" si="48"/>
        <v>0</v>
      </c>
    </row>
    <row r="142" spans="1:15" x14ac:dyDescent="0.2">
      <c r="A142" s="176">
        <f>A58</f>
        <v>0</v>
      </c>
      <c r="B142" s="123"/>
      <c r="C142" s="124">
        <v>40</v>
      </c>
      <c r="D142" s="148">
        <v>42552</v>
      </c>
      <c r="E142" s="125" t="s">
        <v>1735</v>
      </c>
      <c r="F142" s="66">
        <f>IF(E142="No",VLOOKUP(Expenditures!D142,Info!$A$11:$C$18,3,FALSE),VLOOKUP(D142,Info!$A$11:$C$18,2,FALSE))</f>
        <v>1</v>
      </c>
      <c r="G142" s="66">
        <f t="shared" si="45"/>
        <v>0</v>
      </c>
      <c r="H142" s="169">
        <f>ROUND(I142/F142,1)</f>
        <v>0</v>
      </c>
      <c r="I142" s="170">
        <f>ROUND((B142*(C142/40))*F142,1)</f>
        <v>0</v>
      </c>
      <c r="J142" s="127">
        <f>IF(A142=0,0,(IF(A142=0,"",VLOOKUP(A142,'FY2016-17 salaries'!$A$1:$K$668,6,FALSE))))</f>
        <v>0</v>
      </c>
      <c r="K142" s="127">
        <f t="shared" si="53"/>
        <v>0</v>
      </c>
      <c r="L142" s="126">
        <f>K142*H142*F142</f>
        <v>0</v>
      </c>
      <c r="M142" s="126">
        <f t="shared" si="46"/>
        <v>0</v>
      </c>
      <c r="N142" s="126">
        <f t="shared" si="47"/>
        <v>0</v>
      </c>
      <c r="O142" s="128">
        <f t="shared" si="48"/>
        <v>0</v>
      </c>
    </row>
    <row r="143" spans="1:15" ht="15" x14ac:dyDescent="0.2">
      <c r="A143" s="62"/>
      <c r="B143" s="89"/>
      <c r="C143" s="64"/>
      <c r="D143" s="65"/>
      <c r="E143" s="87" t="s">
        <v>8</v>
      </c>
      <c r="F143" s="66"/>
      <c r="G143" s="66">
        <f>SUM(G136:G142)</f>
        <v>0</v>
      </c>
      <c r="H143" s="171">
        <f>ROUND(SUM(H136:H142),1)</f>
        <v>0</v>
      </c>
      <c r="I143" s="171">
        <f>ROUND(SUM(I136:I142),1)</f>
        <v>0</v>
      </c>
      <c r="J143" s="65"/>
      <c r="K143" s="67" t="s">
        <v>1672</v>
      </c>
      <c r="L143" s="68">
        <f>SUM(L136:L142)</f>
        <v>0</v>
      </c>
      <c r="M143" s="68">
        <f>SUM(M136:M142)</f>
        <v>0</v>
      </c>
      <c r="N143" s="68">
        <f>SUM(N136:N142)</f>
        <v>0</v>
      </c>
      <c r="O143" s="218">
        <f>SUM(O136:O142)</f>
        <v>0</v>
      </c>
    </row>
    <row r="144" spans="1:15" ht="15" x14ac:dyDescent="0.2">
      <c r="A144" s="69"/>
      <c r="B144" s="69"/>
      <c r="C144" s="70"/>
      <c r="D144" s="41"/>
      <c r="E144" s="42"/>
      <c r="F144" s="71"/>
      <c r="G144" s="71"/>
      <c r="H144" s="71"/>
      <c r="I144" s="71"/>
      <c r="J144" s="71"/>
      <c r="K144" s="41"/>
      <c r="L144" s="72"/>
    </row>
    <row r="145" spans="1:12" x14ac:dyDescent="0.2">
      <c r="A145" s="222" t="s">
        <v>1673</v>
      </c>
      <c r="B145" s="223"/>
      <c r="C145" s="223"/>
      <c r="D145" s="224"/>
      <c r="E145" s="71"/>
    </row>
    <row r="146" spans="1:12" x14ac:dyDescent="0.2">
      <c r="A146" s="73" t="s">
        <v>9</v>
      </c>
      <c r="B146" s="44" t="s">
        <v>10</v>
      </c>
      <c r="C146" s="44" t="s">
        <v>11</v>
      </c>
      <c r="D146" s="52" t="s">
        <v>12</v>
      </c>
      <c r="E146" s="41"/>
      <c r="I146" s="222" t="s">
        <v>1676</v>
      </c>
      <c r="J146" s="223"/>
      <c r="K146" s="224"/>
      <c r="L146" s="133"/>
    </row>
    <row r="147" spans="1:12" x14ac:dyDescent="0.2">
      <c r="A147" s="74" t="s">
        <v>26</v>
      </c>
      <c r="B147" s="58">
        <v>500</v>
      </c>
      <c r="C147" s="75">
        <f>G143</f>
        <v>0</v>
      </c>
      <c r="D147" s="60">
        <f>ROUND(B147*C147,0)</f>
        <v>0</v>
      </c>
      <c r="E147" s="41"/>
      <c r="I147" s="43"/>
      <c r="J147" s="92" t="s">
        <v>1675</v>
      </c>
      <c r="K147" s="137">
        <f>I143</f>
        <v>0</v>
      </c>
      <c r="L147" s="50"/>
    </row>
    <row r="148" spans="1:12" x14ac:dyDescent="0.2">
      <c r="A148" s="74" t="s">
        <v>13</v>
      </c>
      <c r="B148" s="59">
        <v>450</v>
      </c>
      <c r="C148" s="75">
        <f>G143</f>
        <v>0</v>
      </c>
      <c r="D148" s="78">
        <f>ROUND(B148*C148,0)</f>
        <v>0</v>
      </c>
      <c r="E148" s="71"/>
      <c r="I148" s="43"/>
      <c r="J148" s="92" t="s">
        <v>24</v>
      </c>
      <c r="K148" s="78">
        <f>O143</f>
        <v>0</v>
      </c>
      <c r="L148" s="136"/>
    </row>
    <row r="149" spans="1:12" x14ac:dyDescent="0.2">
      <c r="A149" s="74" t="s">
        <v>1698</v>
      </c>
      <c r="B149" s="59"/>
      <c r="C149" s="75"/>
      <c r="D149" s="78">
        <f>B149*C149</f>
        <v>0</v>
      </c>
      <c r="E149" s="71"/>
      <c r="I149" s="43"/>
      <c r="J149" s="92" t="s">
        <v>1705</v>
      </c>
      <c r="K149" s="60">
        <f>D147+D148</f>
        <v>0</v>
      </c>
      <c r="L149" s="92" t="s">
        <v>1736</v>
      </c>
    </row>
    <row r="150" spans="1:12" x14ac:dyDescent="0.2">
      <c r="A150" s="74" t="s">
        <v>14</v>
      </c>
      <c r="B150" s="59">
        <v>3473</v>
      </c>
      <c r="C150" s="75">
        <f>ROUND(H143,0)</f>
        <v>0</v>
      </c>
      <c r="D150" s="78">
        <f t="shared" ref="D150:D158" si="54">B150*C150</f>
        <v>0</v>
      </c>
      <c r="E150" s="41"/>
      <c r="I150" s="43"/>
      <c r="J150" s="92" t="str">
        <f>A149</f>
        <v>Other Operating Costs</v>
      </c>
      <c r="K150" s="60">
        <f>D149</f>
        <v>0</v>
      </c>
      <c r="L150" s="92" t="s">
        <v>1737</v>
      </c>
    </row>
    <row r="151" spans="1:12" x14ac:dyDescent="0.2">
      <c r="A151" s="79" t="s">
        <v>20</v>
      </c>
      <c r="B151" s="59">
        <f>900+330</f>
        <v>1230</v>
      </c>
      <c r="C151" s="75">
        <f>ROUND(H143,0)</f>
        <v>0</v>
      </c>
      <c r="D151" s="78">
        <f t="shared" si="54"/>
        <v>0</v>
      </c>
      <c r="E151" s="80"/>
      <c r="I151" s="43"/>
      <c r="J151" s="76" t="s">
        <v>1704</v>
      </c>
      <c r="K151" s="60">
        <f>D150+D151</f>
        <v>0</v>
      </c>
      <c r="L151" s="77">
        <f>SUM(K149:K151)</f>
        <v>0</v>
      </c>
    </row>
    <row r="152" spans="1:12" x14ac:dyDescent="0.2">
      <c r="A152" s="81"/>
      <c r="B152" s="82">
        <f>IF(A152="",0,VLOOKUP(A152,Info!$A$4:$B$7,2,FALSE))</f>
        <v>0</v>
      </c>
      <c r="C152" s="83"/>
      <c r="D152" s="78">
        <f t="shared" si="54"/>
        <v>0</v>
      </c>
      <c r="E152" s="41"/>
      <c r="I152" s="43"/>
      <c r="J152" s="76">
        <f>A152</f>
        <v>0</v>
      </c>
      <c r="K152" s="60">
        <f>D152</f>
        <v>0</v>
      </c>
      <c r="L152" s="50"/>
    </row>
    <row r="153" spans="1:12" x14ac:dyDescent="0.2">
      <c r="A153" s="81"/>
      <c r="B153" s="82">
        <f>IF(A153="",0,VLOOKUP(A153,Info!$A$4:$B$7,2,FALSE))</f>
        <v>0</v>
      </c>
      <c r="C153" s="83"/>
      <c r="D153" s="78">
        <f t="shared" si="54"/>
        <v>0</v>
      </c>
      <c r="E153" s="41"/>
      <c r="I153" s="43"/>
      <c r="J153" s="76">
        <f t="shared" ref="J153:J158" si="55">A153</f>
        <v>0</v>
      </c>
      <c r="K153" s="60">
        <f t="shared" ref="K153:K158" si="56">D153</f>
        <v>0</v>
      </c>
      <c r="L153" s="50"/>
    </row>
    <row r="154" spans="1:12" x14ac:dyDescent="0.2">
      <c r="A154" s="81"/>
      <c r="B154" s="82">
        <f>IF(A154="",0,VLOOKUP(A154,Info!$A$4:$B$7,2,FALSE))</f>
        <v>0</v>
      </c>
      <c r="C154" s="83"/>
      <c r="D154" s="78">
        <f t="shared" si="54"/>
        <v>0</v>
      </c>
      <c r="E154" s="41"/>
      <c r="I154" s="43"/>
      <c r="J154" s="76">
        <f t="shared" si="55"/>
        <v>0</v>
      </c>
      <c r="K154" s="60">
        <f t="shared" si="56"/>
        <v>0</v>
      </c>
      <c r="L154" s="50"/>
    </row>
    <row r="155" spans="1:12" x14ac:dyDescent="0.2">
      <c r="A155" s="81"/>
      <c r="B155" s="82">
        <f>IF(A155="",0,VLOOKUP(A155,Info!$A$4:$B$7,2,FALSE))</f>
        <v>0</v>
      </c>
      <c r="C155" s="83"/>
      <c r="D155" s="78">
        <f t="shared" si="54"/>
        <v>0</v>
      </c>
      <c r="E155" s="41"/>
      <c r="I155" s="43"/>
      <c r="J155" s="76">
        <f t="shared" si="55"/>
        <v>0</v>
      </c>
      <c r="K155" s="60">
        <f t="shared" si="56"/>
        <v>0</v>
      </c>
      <c r="L155" s="50"/>
    </row>
    <row r="156" spans="1:12" x14ac:dyDescent="0.2">
      <c r="A156" s="81"/>
      <c r="B156" s="82">
        <f>IF(A156="",0,VLOOKUP(A156,Info!$A$4:$B$7,2,FALSE))</f>
        <v>0</v>
      </c>
      <c r="C156" s="83"/>
      <c r="D156" s="78">
        <f t="shared" si="54"/>
        <v>0</v>
      </c>
      <c r="E156" s="41"/>
      <c r="I156" s="43"/>
      <c r="J156" s="76">
        <f t="shared" si="55"/>
        <v>0</v>
      </c>
      <c r="K156" s="60">
        <f t="shared" si="56"/>
        <v>0</v>
      </c>
      <c r="L156" s="50"/>
    </row>
    <row r="157" spans="1:12" x14ac:dyDescent="0.2">
      <c r="A157" s="81"/>
      <c r="B157" s="82">
        <f>IF(A157="",0,VLOOKUP(A157,Info!$A$4:$B$7,2,FALSE))</f>
        <v>0</v>
      </c>
      <c r="C157" s="83"/>
      <c r="D157" s="78">
        <f t="shared" si="54"/>
        <v>0</v>
      </c>
      <c r="E157" s="41"/>
      <c r="I157" s="43"/>
      <c r="J157" s="76">
        <f t="shared" si="55"/>
        <v>0</v>
      </c>
      <c r="K157" s="60">
        <f t="shared" si="56"/>
        <v>0</v>
      </c>
      <c r="L157" s="50"/>
    </row>
    <row r="158" spans="1:12" x14ac:dyDescent="0.2">
      <c r="A158" s="116"/>
      <c r="B158" s="139">
        <f>IF(A158="",0,VLOOKUP(A158,Info!$A$4:$B$7,2,FALSE))</f>
        <v>0</v>
      </c>
      <c r="C158" s="117"/>
      <c r="D158" s="118">
        <f t="shared" si="54"/>
        <v>0</v>
      </c>
      <c r="E158" s="41"/>
      <c r="I158" s="84"/>
      <c r="J158" s="85">
        <f t="shared" si="55"/>
        <v>0</v>
      </c>
      <c r="K158" s="128">
        <f t="shared" si="56"/>
        <v>0</v>
      </c>
      <c r="L158" s="50"/>
    </row>
    <row r="159" spans="1:12" ht="15" x14ac:dyDescent="0.2">
      <c r="A159" s="62"/>
      <c r="B159" s="87"/>
      <c r="C159" s="89" t="s">
        <v>1674</v>
      </c>
      <c r="D159" s="88">
        <f>SUM(D147:D158)</f>
        <v>0</v>
      </c>
      <c r="E159" s="41"/>
      <c r="I159" s="84"/>
      <c r="J159" s="89" t="s">
        <v>1668</v>
      </c>
      <c r="K159" s="135">
        <f>SUM(K148:K158)</f>
        <v>0</v>
      </c>
      <c r="L159" s="50"/>
    </row>
    <row r="160" spans="1:12" ht="15" x14ac:dyDescent="0.2">
      <c r="A160" s="41"/>
      <c r="B160" s="41"/>
      <c r="C160" s="41"/>
      <c r="D160" s="41"/>
      <c r="E160" s="41"/>
      <c r="F160" s="41"/>
      <c r="G160" s="41"/>
      <c r="I160" s="41"/>
      <c r="J160" s="69"/>
      <c r="K160" s="90"/>
      <c r="L160" s="50"/>
    </row>
    <row r="161" spans="1:14" x14ac:dyDescent="0.2">
      <c r="A161" s="227" t="s">
        <v>1681</v>
      </c>
      <c r="B161" s="228"/>
      <c r="C161" s="228"/>
      <c r="D161" s="229"/>
      <c r="E161" s="41"/>
      <c r="F161" s="41"/>
      <c r="G161" s="41"/>
      <c r="K161" s="90"/>
    </row>
    <row r="162" spans="1:14" ht="15" x14ac:dyDescent="0.2">
      <c r="A162" s="91"/>
      <c r="B162" s="92" t="s">
        <v>21</v>
      </c>
      <c r="C162" s="93">
        <f>C35</f>
        <v>0</v>
      </c>
      <c r="D162" s="94">
        <f>ROUND(C162*I143,0)</f>
        <v>0</v>
      </c>
      <c r="E162" s="90"/>
      <c r="I162" s="230" t="s">
        <v>2308</v>
      </c>
      <c r="J162" s="231"/>
      <c r="K162" s="232"/>
      <c r="M162" s="161" t="s">
        <v>2303</v>
      </c>
      <c r="N162" s="162" t="s">
        <v>2305</v>
      </c>
    </row>
    <row r="163" spans="1:14" ht="15" x14ac:dyDescent="0.2">
      <c r="A163" s="91"/>
      <c r="B163" s="92" t="s">
        <v>25</v>
      </c>
      <c r="C163" s="97">
        <v>1.9E-3</v>
      </c>
      <c r="D163" s="98">
        <f>ROUND(C163*L143,0)</f>
        <v>0</v>
      </c>
      <c r="E163" s="99"/>
      <c r="I163" s="91"/>
      <c r="J163" s="95" t="s">
        <v>1685</v>
      </c>
      <c r="K163" s="96">
        <f>K159</f>
        <v>0</v>
      </c>
      <c r="M163" s="159" t="s">
        <v>1683</v>
      </c>
      <c r="N163" s="51"/>
    </row>
    <row r="164" spans="1:14" ht="15" x14ac:dyDescent="0.2">
      <c r="A164" s="91"/>
      <c r="B164" s="95" t="s">
        <v>1678</v>
      </c>
      <c r="C164" s="47"/>
      <c r="D164" s="60">
        <f>SUM(D162+D163)</f>
        <v>0</v>
      </c>
      <c r="E164" s="104"/>
      <c r="I164" s="91"/>
      <c r="J164" s="95" t="s">
        <v>1693</v>
      </c>
      <c r="K164" s="96">
        <f>D168</f>
        <v>0</v>
      </c>
      <c r="M164" s="159" t="s">
        <v>1682</v>
      </c>
      <c r="N164" s="51"/>
    </row>
    <row r="165" spans="1:14" ht="15" x14ac:dyDescent="0.2">
      <c r="A165" s="91"/>
      <c r="B165" s="95" t="s">
        <v>1688</v>
      </c>
      <c r="C165" s="103">
        <v>9.5500000000000002E-2</v>
      </c>
      <c r="D165" s="78">
        <f>SUM((C165*L143))</f>
        <v>0</v>
      </c>
      <c r="E165" s="105"/>
      <c r="I165" s="100"/>
      <c r="J165" s="101" t="s">
        <v>1687</v>
      </c>
      <c r="K165" s="102">
        <f>D167+K159</f>
        <v>0</v>
      </c>
      <c r="L165" s="47"/>
      <c r="M165" s="159" t="s">
        <v>1739</v>
      </c>
      <c r="N165" s="51"/>
    </row>
    <row r="166" spans="1:14" x14ac:dyDescent="0.2">
      <c r="A166" s="91"/>
      <c r="B166" s="95" t="s">
        <v>22</v>
      </c>
      <c r="C166" s="177">
        <f>C39</f>
        <v>0</v>
      </c>
      <c r="D166" s="119">
        <f>K159*C166</f>
        <v>0</v>
      </c>
      <c r="E166" s="50"/>
      <c r="M166" s="159" t="s">
        <v>1684</v>
      </c>
      <c r="N166" s="51"/>
    </row>
    <row r="167" spans="1:14" x14ac:dyDescent="0.2">
      <c r="A167" s="106"/>
      <c r="B167" s="111" t="s">
        <v>23</v>
      </c>
      <c r="C167" s="117"/>
      <c r="D167" s="132"/>
      <c r="E167" s="50"/>
      <c r="M167" s="160" t="s">
        <v>2304</v>
      </c>
      <c r="N167" s="163">
        <f>D168</f>
        <v>0</v>
      </c>
    </row>
    <row r="168" spans="1:14" ht="15" x14ac:dyDescent="0.2">
      <c r="A168" s="106"/>
      <c r="B168" s="107"/>
      <c r="C168" s="108" t="s">
        <v>2310</v>
      </c>
      <c r="D168" s="109">
        <f>SUM(D164:D167)</f>
        <v>0</v>
      </c>
      <c r="M168" s="164" t="s">
        <v>4</v>
      </c>
      <c r="N168" s="165"/>
    </row>
  </sheetData>
  <dataConsolidate/>
  <mergeCells count="24">
    <mergeCell ref="I146:K146"/>
    <mergeCell ref="A161:D161"/>
    <mergeCell ref="I162:K162"/>
    <mergeCell ref="I19:K19"/>
    <mergeCell ref="I63:K63"/>
    <mergeCell ref="I79:K79"/>
    <mergeCell ref="A133:O133"/>
    <mergeCell ref="A145:D145"/>
    <mergeCell ref="I120:K120"/>
    <mergeCell ref="A119:D119"/>
    <mergeCell ref="A78:D78"/>
    <mergeCell ref="A103:D103"/>
    <mergeCell ref="I36:K36"/>
    <mergeCell ref="I104:K104"/>
    <mergeCell ref="A91:O91"/>
    <mergeCell ref="A50:O50"/>
    <mergeCell ref="A6:O6"/>
    <mergeCell ref="B1:D1"/>
    <mergeCell ref="B2:D2"/>
    <mergeCell ref="A62:D62"/>
    <mergeCell ref="A34:D34"/>
    <mergeCell ref="A18:D18"/>
    <mergeCell ref="K1:M1"/>
    <mergeCell ref="K2:M2"/>
  </mergeCells>
  <dataValidations xWindow="261" yWindow="840" count="5">
    <dataValidation type="whole" allowBlank="1" showInputMessage="1" showErrorMessage="1" promptTitle="Hours per week" prompt="Entered the number of hours per week (between 0 and 40) worked by this position." sqref="C53:C59 C94:C100 C136:C142">
      <formula1>0</formula1>
      <formula2>40</formula2>
    </dataValidation>
    <dataValidation type="list" allowBlank="1" showInputMessage="1" showErrorMessage="1" sqref="E94:E100 E53:E59 E9:E15 E136:E142">
      <formula1>"Yes, No"</formula1>
    </dataValidation>
    <dataValidation type="decimal" operator="greaterThanOrEqual" allowBlank="1" showInputMessage="1" showErrorMessage="1" promptTitle="Unadjusted FTE" prompt="Enter the amount of FTE  without adjusting for start date." sqref="B9:B15 B53:B59 B94:B100 B136:B142">
      <formula1>0</formula1>
    </dataValidation>
    <dataValidation allowBlank="1" showInputMessage="1" showErrorMessage="1" prompt="Enter your agency's indirect cost recovery amount here." sqref="D83 D166 D124 D39"/>
    <dataValidation type="whole" allowBlank="1" showInputMessage="1" showErrorMessage="1" errorTitle="Invalid Value" error="Enter a whole number between 0 and 40." promptTitle="Hours Per Week (Optional)" prompt="Enter the number of hours worked per week (between 0 and 40) to account for part-time work.  If Unadjusted FTE figure already accounts for part-time work, leave Hours Per Week as 40." sqref="C9:C15">
      <formula1>0</formula1>
      <formula2>40</formula2>
    </dataValidation>
  </dataValidations>
  <pageMargins left="0.15" right="0.25" top="0.27333333333333332" bottom="0.5" header="0.25" footer="0.25"/>
  <pageSetup scale="62" fitToHeight="2" orientation="landscape" r:id="rId1"/>
  <headerFooter alignWithMargins="0"/>
  <rowBreaks count="1" manualBreakCount="1">
    <brk id="45" max="14" man="1"/>
  </rowBreaks>
  <ignoredErrors>
    <ignoredError sqref="D76" evalError="1"/>
  </ignoredErrors>
  <extLst>
    <ext xmlns:x14="http://schemas.microsoft.com/office/spreadsheetml/2009/9/main" uri="{CCE6A557-97BC-4b89-ADB6-D9C93CAAB3DF}">
      <x14:dataValidations xmlns:xm="http://schemas.microsoft.com/office/excel/2006/main" xWindow="261" yWindow="840" count="6">
        <x14:dataValidation type="list" errorStyle="information" allowBlank="1" showInputMessage="1" showErrorMessage="1" error="Be sure to enter the unit cost." promptTitle="Choose an item from the list" prompt="If the item you are adding is not associated with a common policy, type over the list and enter the unit cost and number of units.">
          <x14:formula1>
            <xm:f>Info!$A$4:$A$7</xm:f>
          </x14:formula1>
          <xm:sqref>A27:A29 A71:A73</xm:sqref>
        </x14:dataValidation>
        <x14:dataValidation type="list" errorStyle="warning" allowBlank="1" showInputMessage="1" showErrorMessage="1" error="Don't forget to add the unit cost." promptTitle="Choose an item from the list" prompt="If the item you are adding is not associated with a common policy, type over the list and enter the unit cost and number of units.">
          <x14:formula1>
            <xm:f>Info!$A$4:$A$7</xm:f>
          </x14:formula1>
          <xm:sqref>A26 A70 A111:A116 A153:A158</xm:sqref>
        </x14:dataValidation>
        <x14:dataValidation type="list" errorStyle="information" allowBlank="1" showInputMessage="1" showErrorMessage="1" error="Don't forget to add the unit cost." promptTitle="Choose an item from the list" prompt="If the item you are adding is not associated with a common policy, type over the list and enter the unit cost and number of units._x000a_">
          <x14:formula1>
            <xm:f>Info!$A$4:$A$7</xm:f>
          </x14:formula1>
          <xm:sqref>A25 A69 A110 A152</xm:sqref>
        </x14:dataValidation>
        <x14:dataValidation type="list" allowBlank="1" showInputMessage="1" showErrorMessage="1">
          <x14:formula1>
            <xm:f>Info!$A$11:$A$22</xm:f>
          </x14:formula1>
          <xm:sqref>D9:D15 D53:D59 D94:D100 D136:D142</xm:sqref>
        </x14:dataValidation>
        <x14:dataValidation type="list" allowBlank="1" showInputMessage="1" promptTitle="FTE Position" prompt="Enter the FTE position name using the drop-down list or by linking to the position name on the FY 2016-17 Salaries tab.  If the position is not in the list (or is not spelled correctly), you must enter the Monthly Salary manually to your right.">
          <x14:formula1>
            <xm:f>'FY2016-17 salaries'!$A$2:$A$668</xm:f>
          </x14:formula1>
          <xm:sqref>A9:A15 A136:A142 A94:A100 A53:A59</xm:sqref>
        </x14:dataValidation>
        <x14:dataValidation type="list" allowBlank="1" showInputMessage="1" showErrorMessage="1" errorTitle="Select Department from List" error="If you agency is not in this list, select &quot;Other&quot; and specify the agency in the neighboring cell." prompt="Select department / agency from list.">
          <x14:formula1>
            <xm:f>Info!$A$25:$A$49</xm:f>
          </x14:formula1>
          <xm:sqref>K1:M1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668"/>
  <sheetViews>
    <sheetView workbookViewId="0">
      <pane ySplit="1" topLeftCell="A37" activePane="bottomLeft" state="frozen"/>
      <selection pane="bottomLeft" activeCell="D253" sqref="D253"/>
    </sheetView>
  </sheetViews>
  <sheetFormatPr defaultColWidth="9.140625" defaultRowHeight="15" x14ac:dyDescent="0.3"/>
  <cols>
    <col min="1" max="1" width="29.42578125" style="8" bestFit="1" customWidth="1"/>
    <col min="2" max="2" width="7" style="8" customWidth="1"/>
    <col min="3" max="4" width="9.140625" style="8"/>
    <col min="5" max="5" width="9.140625" style="9"/>
    <col min="6" max="6" width="11" style="10" customWidth="1"/>
    <col min="7" max="7" width="11.28515625" style="10" customWidth="1"/>
    <col min="8" max="8" width="11.7109375" style="10" customWidth="1"/>
    <col min="9" max="9" width="9.140625" style="10"/>
    <col min="10" max="10" width="12.140625" style="10" customWidth="1"/>
    <col min="11" max="11" width="9.140625" style="10"/>
    <col min="12" max="12" width="13.7109375" style="9" customWidth="1"/>
    <col min="13" max="13" width="9.140625" style="8"/>
    <col min="14" max="14" width="27.85546875" style="8" bestFit="1" customWidth="1"/>
    <col min="15" max="16384" width="9.140625" style="8"/>
  </cols>
  <sheetData>
    <row r="1" spans="1:12" ht="60" x14ac:dyDescent="0.3">
      <c r="A1" s="2" t="s">
        <v>27</v>
      </c>
      <c r="B1" s="3" t="s">
        <v>29</v>
      </c>
      <c r="C1" s="4" t="s">
        <v>28</v>
      </c>
      <c r="D1" s="5" t="s">
        <v>1079</v>
      </c>
      <c r="E1" s="5" t="s">
        <v>30</v>
      </c>
      <c r="F1" s="6" t="s">
        <v>31</v>
      </c>
      <c r="G1" s="6" t="s">
        <v>32</v>
      </c>
      <c r="H1" s="6" t="s">
        <v>33</v>
      </c>
      <c r="I1" s="6" t="s">
        <v>34</v>
      </c>
      <c r="J1" s="6" t="s">
        <v>35</v>
      </c>
      <c r="K1" s="6" t="s">
        <v>36</v>
      </c>
      <c r="L1" s="7" t="s">
        <v>37</v>
      </c>
    </row>
    <row r="2" spans="1:12" ht="15" customHeight="1" x14ac:dyDescent="0.3">
      <c r="A2" s="149" t="s">
        <v>38</v>
      </c>
      <c r="B2" s="150" t="s">
        <v>40</v>
      </c>
      <c r="C2" s="150" t="s">
        <v>39</v>
      </c>
      <c r="D2" s="150" t="s">
        <v>1080</v>
      </c>
      <c r="E2" s="150" t="s">
        <v>1081</v>
      </c>
      <c r="F2" s="151">
        <v>3486</v>
      </c>
      <c r="G2" s="151">
        <v>3890</v>
      </c>
      <c r="H2" s="151">
        <v>4294</v>
      </c>
      <c r="I2" s="151">
        <v>4698</v>
      </c>
      <c r="J2" s="151">
        <v>5102</v>
      </c>
      <c r="K2" s="151">
        <v>13943</v>
      </c>
      <c r="L2" s="150">
        <v>0</v>
      </c>
    </row>
    <row r="3" spans="1:12" ht="15" customHeight="1" x14ac:dyDescent="0.3">
      <c r="A3" s="149" t="s">
        <v>42</v>
      </c>
      <c r="B3" s="150" t="s">
        <v>40</v>
      </c>
      <c r="C3" s="150" t="s">
        <v>43</v>
      </c>
      <c r="D3" s="150" t="s">
        <v>1082</v>
      </c>
      <c r="E3" s="150" t="s">
        <v>1083</v>
      </c>
      <c r="F3" s="151">
        <v>4028</v>
      </c>
      <c r="G3" s="151">
        <v>4494</v>
      </c>
      <c r="H3" s="151">
        <v>4962</v>
      </c>
      <c r="I3" s="151">
        <v>5428</v>
      </c>
      <c r="J3" s="151">
        <v>5896</v>
      </c>
      <c r="K3" s="151">
        <v>13943</v>
      </c>
      <c r="L3" s="150">
        <v>0</v>
      </c>
    </row>
    <row r="4" spans="1:12" ht="15" customHeight="1" x14ac:dyDescent="0.3">
      <c r="A4" s="149" t="s">
        <v>45</v>
      </c>
      <c r="B4" s="150" t="s">
        <v>40</v>
      </c>
      <c r="C4" s="150" t="s">
        <v>46</v>
      </c>
      <c r="D4" s="150" t="s">
        <v>1084</v>
      </c>
      <c r="E4" s="150" t="s">
        <v>151</v>
      </c>
      <c r="F4" s="151">
        <v>5771</v>
      </c>
      <c r="G4" s="151">
        <v>6516</v>
      </c>
      <c r="H4" s="151">
        <v>7259</v>
      </c>
      <c r="I4" s="151">
        <v>8005</v>
      </c>
      <c r="J4" s="151">
        <v>8749</v>
      </c>
      <c r="K4" s="151">
        <v>13943</v>
      </c>
      <c r="L4" s="150">
        <v>0</v>
      </c>
    </row>
    <row r="5" spans="1:12" ht="15" customHeight="1" x14ac:dyDescent="0.3">
      <c r="A5" s="149" t="s">
        <v>47</v>
      </c>
      <c r="B5" s="150" t="s">
        <v>40</v>
      </c>
      <c r="C5" s="150" t="s">
        <v>48</v>
      </c>
      <c r="D5" s="150" t="s">
        <v>1085</v>
      </c>
      <c r="E5" s="150" t="s">
        <v>685</v>
      </c>
      <c r="F5" s="151">
        <v>6361</v>
      </c>
      <c r="G5" s="151">
        <v>7347</v>
      </c>
      <c r="H5" s="151">
        <v>8333</v>
      </c>
      <c r="I5" s="151">
        <v>9320</v>
      </c>
      <c r="J5" s="151">
        <v>10306</v>
      </c>
      <c r="K5" s="151">
        <v>13943</v>
      </c>
      <c r="L5" s="150">
        <v>0</v>
      </c>
    </row>
    <row r="6" spans="1:12" ht="15" customHeight="1" x14ac:dyDescent="0.3">
      <c r="A6" s="149" t="s">
        <v>49</v>
      </c>
      <c r="B6" s="150" t="s">
        <v>40</v>
      </c>
      <c r="C6" s="150" t="s">
        <v>50</v>
      </c>
      <c r="D6" s="150" t="s">
        <v>1086</v>
      </c>
      <c r="E6" s="150" t="s">
        <v>1087</v>
      </c>
      <c r="F6" s="151">
        <v>2627</v>
      </c>
      <c r="G6" s="151">
        <v>2897</v>
      </c>
      <c r="H6" s="151">
        <v>3167</v>
      </c>
      <c r="I6" s="151">
        <v>3437</v>
      </c>
      <c r="J6" s="151">
        <v>3708</v>
      </c>
      <c r="K6" s="151">
        <v>13943</v>
      </c>
      <c r="L6" s="150">
        <v>1</v>
      </c>
    </row>
    <row r="7" spans="1:12" ht="15" customHeight="1" x14ac:dyDescent="0.3">
      <c r="A7" s="149" t="s">
        <v>52</v>
      </c>
      <c r="B7" s="150" t="s">
        <v>40</v>
      </c>
      <c r="C7" s="150" t="s">
        <v>53</v>
      </c>
      <c r="D7" s="150" t="s">
        <v>1088</v>
      </c>
      <c r="E7" s="150" t="s">
        <v>144</v>
      </c>
      <c r="F7" s="151">
        <v>3037</v>
      </c>
      <c r="G7" s="151">
        <v>3349</v>
      </c>
      <c r="H7" s="151">
        <v>3662</v>
      </c>
      <c r="I7" s="151">
        <v>3973</v>
      </c>
      <c r="J7" s="151">
        <v>4286</v>
      </c>
      <c r="K7" s="151">
        <v>13943</v>
      </c>
      <c r="L7" s="150">
        <v>1</v>
      </c>
    </row>
    <row r="8" spans="1:12" ht="15" customHeight="1" x14ac:dyDescent="0.3">
      <c r="A8" s="149" t="s">
        <v>55</v>
      </c>
      <c r="B8" s="150" t="s">
        <v>40</v>
      </c>
      <c r="C8" s="150" t="s">
        <v>56</v>
      </c>
      <c r="D8" s="150" t="s">
        <v>1089</v>
      </c>
      <c r="E8" s="150" t="s">
        <v>673</v>
      </c>
      <c r="F8" s="151">
        <v>3508</v>
      </c>
      <c r="G8" s="151">
        <v>3868</v>
      </c>
      <c r="H8" s="151">
        <v>4230</v>
      </c>
      <c r="I8" s="151">
        <v>4590</v>
      </c>
      <c r="J8" s="151">
        <v>4951</v>
      </c>
      <c r="K8" s="151">
        <v>13943</v>
      </c>
      <c r="L8" s="150">
        <v>1</v>
      </c>
    </row>
    <row r="9" spans="1:12" ht="15" customHeight="1" x14ac:dyDescent="0.3">
      <c r="A9" s="149" t="s">
        <v>58</v>
      </c>
      <c r="B9" s="150" t="s">
        <v>40</v>
      </c>
      <c r="C9" s="150" t="s">
        <v>59</v>
      </c>
      <c r="D9" s="150" t="s">
        <v>1090</v>
      </c>
      <c r="E9" s="150" t="s">
        <v>1091</v>
      </c>
      <c r="F9" s="151">
        <v>4055</v>
      </c>
      <c r="G9" s="151">
        <v>4472</v>
      </c>
      <c r="H9" s="151">
        <v>4889</v>
      </c>
      <c r="I9" s="151">
        <v>5306</v>
      </c>
      <c r="J9" s="151">
        <v>5722</v>
      </c>
      <c r="K9" s="151">
        <v>13943</v>
      </c>
      <c r="L9" s="150">
        <v>0</v>
      </c>
    </row>
    <row r="10" spans="1:12" ht="15" customHeight="1" x14ac:dyDescent="0.3">
      <c r="A10" s="149" t="s">
        <v>61</v>
      </c>
      <c r="B10" s="150" t="s">
        <v>63</v>
      </c>
      <c r="C10" s="150" t="s">
        <v>62</v>
      </c>
      <c r="D10" s="150" t="s">
        <v>1092</v>
      </c>
      <c r="E10" s="150" t="s">
        <v>1093</v>
      </c>
      <c r="F10" s="151">
        <v>5479</v>
      </c>
      <c r="G10" s="151">
        <v>6186</v>
      </c>
      <c r="H10" s="151">
        <v>6893</v>
      </c>
      <c r="I10" s="151">
        <v>7599</v>
      </c>
      <c r="J10" s="151">
        <v>8306</v>
      </c>
      <c r="K10" s="151">
        <v>13943</v>
      </c>
      <c r="L10" s="150">
        <v>0</v>
      </c>
    </row>
    <row r="11" spans="1:12" ht="15" customHeight="1" x14ac:dyDescent="0.3">
      <c r="A11" s="149" t="s">
        <v>64</v>
      </c>
      <c r="B11" s="150" t="s">
        <v>63</v>
      </c>
      <c r="C11" s="150" t="s">
        <v>65</v>
      </c>
      <c r="D11" s="150" t="s">
        <v>1094</v>
      </c>
      <c r="E11" s="150" t="s">
        <v>1093</v>
      </c>
      <c r="F11" s="151">
        <v>5479</v>
      </c>
      <c r="G11" s="151">
        <v>6186</v>
      </c>
      <c r="H11" s="151">
        <v>6893</v>
      </c>
      <c r="I11" s="151">
        <v>7599</v>
      </c>
      <c r="J11" s="151">
        <v>8306</v>
      </c>
      <c r="K11" s="151">
        <v>13943</v>
      </c>
      <c r="L11" s="150">
        <v>0</v>
      </c>
    </row>
    <row r="12" spans="1:12" ht="15" customHeight="1" x14ac:dyDescent="0.3">
      <c r="A12" s="149" t="s">
        <v>66</v>
      </c>
      <c r="B12" s="150" t="s">
        <v>63</v>
      </c>
      <c r="C12" s="150" t="s">
        <v>67</v>
      </c>
      <c r="D12" s="150" t="s">
        <v>1095</v>
      </c>
      <c r="E12" s="150" t="s">
        <v>446</v>
      </c>
      <c r="F12" s="151">
        <v>6998</v>
      </c>
      <c r="G12" s="151">
        <v>7901</v>
      </c>
      <c r="H12" s="151">
        <v>8805</v>
      </c>
      <c r="I12" s="151">
        <v>9707</v>
      </c>
      <c r="J12" s="151">
        <v>10610</v>
      </c>
      <c r="K12" s="151">
        <v>13943</v>
      </c>
      <c r="L12" s="150">
        <v>0</v>
      </c>
    </row>
    <row r="13" spans="1:12" ht="15" customHeight="1" x14ac:dyDescent="0.3">
      <c r="A13" s="149" t="s">
        <v>68</v>
      </c>
      <c r="B13" s="150" t="s">
        <v>63</v>
      </c>
      <c r="C13" s="150" t="s">
        <v>69</v>
      </c>
      <c r="D13" s="150" t="s">
        <v>1096</v>
      </c>
      <c r="E13" s="150" t="s">
        <v>453</v>
      </c>
      <c r="F13" s="151">
        <v>7594</v>
      </c>
      <c r="G13" s="151">
        <v>8573</v>
      </c>
      <c r="H13" s="151">
        <v>9552</v>
      </c>
      <c r="I13" s="151">
        <v>10533</v>
      </c>
      <c r="J13" s="151">
        <v>11512</v>
      </c>
      <c r="K13" s="151">
        <v>13943</v>
      </c>
      <c r="L13" s="150">
        <v>0</v>
      </c>
    </row>
    <row r="14" spans="1:12" ht="15" customHeight="1" x14ac:dyDescent="0.3">
      <c r="A14" s="149" t="s">
        <v>70</v>
      </c>
      <c r="B14" s="150" t="s">
        <v>72</v>
      </c>
      <c r="C14" s="150" t="s">
        <v>71</v>
      </c>
      <c r="D14" s="150" t="s">
        <v>1097</v>
      </c>
      <c r="E14" s="150" t="s">
        <v>1098</v>
      </c>
      <c r="F14" s="151">
        <v>2357</v>
      </c>
      <c r="G14" s="151">
        <v>2605</v>
      </c>
      <c r="H14" s="151">
        <v>2855</v>
      </c>
      <c r="I14" s="151">
        <v>3103</v>
      </c>
      <c r="J14" s="151">
        <v>3352</v>
      </c>
      <c r="K14" s="151">
        <v>13943</v>
      </c>
      <c r="L14" s="150">
        <v>1</v>
      </c>
    </row>
    <row r="15" spans="1:12" ht="15" customHeight="1" x14ac:dyDescent="0.3">
      <c r="A15" s="149" t="s">
        <v>73</v>
      </c>
      <c r="B15" s="150" t="s">
        <v>72</v>
      </c>
      <c r="C15" s="150" t="s">
        <v>74</v>
      </c>
      <c r="D15" s="150" t="s">
        <v>1099</v>
      </c>
      <c r="E15" s="150" t="s">
        <v>926</v>
      </c>
      <c r="F15" s="151">
        <v>2723</v>
      </c>
      <c r="G15" s="151">
        <v>3011</v>
      </c>
      <c r="H15" s="151">
        <v>3299</v>
      </c>
      <c r="I15" s="151">
        <v>3586</v>
      </c>
      <c r="J15" s="151">
        <v>3874</v>
      </c>
      <c r="K15" s="151">
        <v>13943</v>
      </c>
      <c r="L15" s="150">
        <v>1</v>
      </c>
    </row>
    <row r="16" spans="1:12" ht="15" customHeight="1" x14ac:dyDescent="0.3">
      <c r="A16" s="149" t="s">
        <v>75</v>
      </c>
      <c r="B16" s="150" t="s">
        <v>72</v>
      </c>
      <c r="C16" s="150" t="s">
        <v>76</v>
      </c>
      <c r="D16" s="150" t="s">
        <v>1100</v>
      </c>
      <c r="E16" s="150" t="s">
        <v>1011</v>
      </c>
      <c r="F16" s="151">
        <v>3384</v>
      </c>
      <c r="G16" s="151">
        <v>3740</v>
      </c>
      <c r="H16" s="151">
        <v>4098</v>
      </c>
      <c r="I16" s="151">
        <v>4454</v>
      </c>
      <c r="J16" s="151">
        <v>4812</v>
      </c>
      <c r="K16" s="151">
        <v>13943</v>
      </c>
      <c r="L16" s="150">
        <v>1</v>
      </c>
    </row>
    <row r="17" spans="1:12" ht="15" customHeight="1" x14ac:dyDescent="0.3">
      <c r="A17" s="149" t="s">
        <v>77</v>
      </c>
      <c r="B17" s="150" t="s">
        <v>72</v>
      </c>
      <c r="C17" s="150" t="s">
        <v>78</v>
      </c>
      <c r="D17" s="150" t="s">
        <v>1101</v>
      </c>
      <c r="E17" s="150" t="s">
        <v>1102</v>
      </c>
      <c r="F17" s="151">
        <v>1765</v>
      </c>
      <c r="G17" s="151">
        <v>1951</v>
      </c>
      <c r="H17" s="151">
        <v>2137</v>
      </c>
      <c r="I17" s="151">
        <v>2324</v>
      </c>
      <c r="J17" s="151">
        <v>2508</v>
      </c>
      <c r="K17" s="151">
        <v>13943</v>
      </c>
      <c r="L17" s="150">
        <v>1</v>
      </c>
    </row>
    <row r="18" spans="1:12" x14ac:dyDescent="0.3">
      <c r="A18" s="149" t="s">
        <v>80</v>
      </c>
      <c r="B18" s="150" t="s">
        <v>40</v>
      </c>
      <c r="C18" s="150" t="s">
        <v>81</v>
      </c>
      <c r="D18" s="150" t="s">
        <v>1103</v>
      </c>
      <c r="E18" s="150" t="s">
        <v>41</v>
      </c>
      <c r="F18" s="151">
        <v>6262</v>
      </c>
      <c r="G18" s="151">
        <v>7070</v>
      </c>
      <c r="H18" s="151">
        <v>7877</v>
      </c>
      <c r="I18" s="151">
        <v>8685</v>
      </c>
      <c r="J18" s="151">
        <v>9492</v>
      </c>
      <c r="K18" s="151">
        <v>13943</v>
      </c>
      <c r="L18" s="150">
        <v>0</v>
      </c>
    </row>
    <row r="19" spans="1:12" ht="15" customHeight="1" x14ac:dyDescent="0.3">
      <c r="A19" s="149" t="s">
        <v>82</v>
      </c>
      <c r="B19" s="150" t="s">
        <v>40</v>
      </c>
      <c r="C19" s="150" t="s">
        <v>83</v>
      </c>
      <c r="D19" s="150" t="s">
        <v>1104</v>
      </c>
      <c r="E19" s="150" t="s">
        <v>60</v>
      </c>
      <c r="F19" s="151">
        <v>6794</v>
      </c>
      <c r="G19" s="151">
        <v>7670</v>
      </c>
      <c r="H19" s="151">
        <v>8548</v>
      </c>
      <c r="I19" s="151">
        <v>9424</v>
      </c>
      <c r="J19" s="151">
        <v>10300</v>
      </c>
      <c r="K19" s="151">
        <v>13943</v>
      </c>
      <c r="L19" s="150">
        <v>0</v>
      </c>
    </row>
    <row r="20" spans="1:12" ht="15" customHeight="1" x14ac:dyDescent="0.3">
      <c r="A20" s="149" t="s">
        <v>84</v>
      </c>
      <c r="B20" s="150" t="s">
        <v>40</v>
      </c>
      <c r="C20" s="150" t="s">
        <v>85</v>
      </c>
      <c r="D20" s="150" t="s">
        <v>1105</v>
      </c>
      <c r="E20" s="150" t="s">
        <v>44</v>
      </c>
      <c r="F20" s="151">
        <v>7373</v>
      </c>
      <c r="G20" s="151">
        <v>8323</v>
      </c>
      <c r="H20" s="151">
        <v>9274</v>
      </c>
      <c r="I20" s="151">
        <v>10224</v>
      </c>
      <c r="J20" s="151">
        <v>11175</v>
      </c>
      <c r="K20" s="151">
        <v>13943</v>
      </c>
      <c r="L20" s="150">
        <v>0</v>
      </c>
    </row>
    <row r="21" spans="1:12" ht="15" customHeight="1" x14ac:dyDescent="0.3">
      <c r="A21" s="149" t="s">
        <v>1742</v>
      </c>
      <c r="B21" s="150" t="s">
        <v>40</v>
      </c>
      <c r="C21" s="150" t="s">
        <v>1743</v>
      </c>
      <c r="D21" s="150" t="s">
        <v>1744</v>
      </c>
      <c r="E21" s="150" t="s">
        <v>1129</v>
      </c>
      <c r="F21" s="151">
        <v>3244</v>
      </c>
      <c r="G21" s="151">
        <v>3619</v>
      </c>
      <c r="H21" s="151">
        <v>3995</v>
      </c>
      <c r="I21" s="151">
        <v>4371</v>
      </c>
      <c r="J21" s="151">
        <v>4747</v>
      </c>
      <c r="K21" s="151">
        <v>13943</v>
      </c>
      <c r="L21" s="150">
        <v>0</v>
      </c>
    </row>
    <row r="22" spans="1:12" ht="15" customHeight="1" x14ac:dyDescent="0.3">
      <c r="A22" s="149" t="s">
        <v>1745</v>
      </c>
      <c r="B22" s="150" t="s">
        <v>40</v>
      </c>
      <c r="C22" s="150" t="s">
        <v>1746</v>
      </c>
      <c r="D22" s="150" t="s">
        <v>1747</v>
      </c>
      <c r="E22" s="150" t="s">
        <v>1081</v>
      </c>
      <c r="F22" s="151">
        <v>3486</v>
      </c>
      <c r="G22" s="151">
        <v>3890</v>
      </c>
      <c r="H22" s="151">
        <v>4294</v>
      </c>
      <c r="I22" s="151">
        <v>4698</v>
      </c>
      <c r="J22" s="151">
        <v>5102</v>
      </c>
      <c r="K22" s="151">
        <v>13943</v>
      </c>
      <c r="L22" s="150">
        <v>0</v>
      </c>
    </row>
    <row r="23" spans="1:12" ht="15" customHeight="1" x14ac:dyDescent="0.3">
      <c r="A23" s="149" t="s">
        <v>1748</v>
      </c>
      <c r="B23" s="150" t="s">
        <v>40</v>
      </c>
      <c r="C23" s="150" t="s">
        <v>1749</v>
      </c>
      <c r="D23" s="150" t="s">
        <v>1750</v>
      </c>
      <c r="E23" s="150" t="s">
        <v>1083</v>
      </c>
      <c r="F23" s="151">
        <v>4028</v>
      </c>
      <c r="G23" s="151">
        <v>4494</v>
      </c>
      <c r="H23" s="151">
        <v>4962</v>
      </c>
      <c r="I23" s="151">
        <v>5428</v>
      </c>
      <c r="J23" s="151">
        <v>5896</v>
      </c>
      <c r="K23" s="151">
        <v>13943</v>
      </c>
      <c r="L23" s="150">
        <v>0</v>
      </c>
    </row>
    <row r="24" spans="1:12" x14ac:dyDescent="0.3">
      <c r="A24" s="149" t="s">
        <v>1751</v>
      </c>
      <c r="B24" s="150" t="s">
        <v>40</v>
      </c>
      <c r="C24" s="150" t="s">
        <v>1752</v>
      </c>
      <c r="D24" s="150" t="s">
        <v>1753</v>
      </c>
      <c r="E24" s="150" t="s">
        <v>494</v>
      </c>
      <c r="F24" s="151">
        <v>5005</v>
      </c>
      <c r="G24" s="151">
        <v>5585</v>
      </c>
      <c r="H24" s="151">
        <v>6166</v>
      </c>
      <c r="I24" s="151">
        <v>6746</v>
      </c>
      <c r="J24" s="151">
        <v>7326</v>
      </c>
      <c r="K24" s="151">
        <v>13943</v>
      </c>
      <c r="L24" s="150">
        <v>0</v>
      </c>
    </row>
    <row r="25" spans="1:12" x14ac:dyDescent="0.3">
      <c r="A25" s="149" t="s">
        <v>1754</v>
      </c>
      <c r="B25" s="150" t="s">
        <v>40</v>
      </c>
      <c r="C25" s="150" t="s">
        <v>1755</v>
      </c>
      <c r="D25" s="150" t="s">
        <v>1756</v>
      </c>
      <c r="E25" s="150" t="s">
        <v>41</v>
      </c>
      <c r="F25" s="151">
        <v>6262</v>
      </c>
      <c r="G25" s="151">
        <v>7070</v>
      </c>
      <c r="H25" s="151">
        <v>7877</v>
      </c>
      <c r="I25" s="151">
        <v>8685</v>
      </c>
      <c r="J25" s="151">
        <v>9492</v>
      </c>
      <c r="K25" s="151">
        <v>13943</v>
      </c>
      <c r="L25" s="150">
        <v>0</v>
      </c>
    </row>
    <row r="26" spans="1:12" x14ac:dyDescent="0.3">
      <c r="A26" s="149" t="s">
        <v>86</v>
      </c>
      <c r="B26" s="150" t="s">
        <v>63</v>
      </c>
      <c r="C26" s="150" t="s">
        <v>87</v>
      </c>
      <c r="D26" s="150" t="s">
        <v>1106</v>
      </c>
      <c r="E26" s="150" t="s">
        <v>610</v>
      </c>
      <c r="F26" s="151">
        <v>4827</v>
      </c>
      <c r="G26" s="151">
        <v>5323</v>
      </c>
      <c r="H26" s="151">
        <v>5819</v>
      </c>
      <c r="I26" s="151">
        <v>6316</v>
      </c>
      <c r="J26" s="151">
        <v>6813</v>
      </c>
      <c r="K26" s="151">
        <v>13943</v>
      </c>
      <c r="L26" s="150">
        <v>1</v>
      </c>
    </row>
    <row r="27" spans="1:12" x14ac:dyDescent="0.3">
      <c r="A27" s="149" t="s">
        <v>88</v>
      </c>
      <c r="B27" s="150" t="s">
        <v>63</v>
      </c>
      <c r="C27" s="150" t="s">
        <v>89</v>
      </c>
      <c r="D27" s="150" t="s">
        <v>1107</v>
      </c>
      <c r="E27" s="150" t="s">
        <v>1108</v>
      </c>
      <c r="F27" s="151">
        <v>5577</v>
      </c>
      <c r="G27" s="151">
        <v>6152</v>
      </c>
      <c r="H27" s="151">
        <v>6725</v>
      </c>
      <c r="I27" s="151">
        <v>7298</v>
      </c>
      <c r="J27" s="151">
        <v>7872</v>
      </c>
      <c r="K27" s="151">
        <v>13943</v>
      </c>
      <c r="L27" s="150">
        <v>0</v>
      </c>
    </row>
    <row r="28" spans="1:12" ht="15" customHeight="1" x14ac:dyDescent="0.3">
      <c r="A28" s="149" t="s">
        <v>90</v>
      </c>
      <c r="B28" s="150" t="s">
        <v>40</v>
      </c>
      <c r="C28" s="150" t="s">
        <v>91</v>
      </c>
      <c r="D28" s="150" t="s">
        <v>1109</v>
      </c>
      <c r="E28" s="150" t="s">
        <v>679</v>
      </c>
      <c r="F28" s="151">
        <v>5319</v>
      </c>
      <c r="G28" s="151">
        <v>6005</v>
      </c>
      <c r="H28" s="151">
        <v>6691</v>
      </c>
      <c r="I28" s="151">
        <v>7378</v>
      </c>
      <c r="J28" s="151">
        <v>8063</v>
      </c>
      <c r="K28" s="151">
        <v>13943</v>
      </c>
      <c r="L28" s="150">
        <v>1</v>
      </c>
    </row>
    <row r="29" spans="1:12" ht="15" customHeight="1" x14ac:dyDescent="0.3">
      <c r="A29" s="149" t="s">
        <v>92</v>
      </c>
      <c r="B29" s="150" t="s">
        <v>40</v>
      </c>
      <c r="C29" s="150" t="s">
        <v>93</v>
      </c>
      <c r="D29" s="150" t="s">
        <v>1110</v>
      </c>
      <c r="E29" s="150" t="s">
        <v>151</v>
      </c>
      <c r="F29" s="151">
        <v>5771</v>
      </c>
      <c r="G29" s="151">
        <v>6516</v>
      </c>
      <c r="H29" s="151">
        <v>7259</v>
      </c>
      <c r="I29" s="151">
        <v>8005</v>
      </c>
      <c r="J29" s="151">
        <v>8749</v>
      </c>
      <c r="K29" s="151">
        <v>13943</v>
      </c>
      <c r="L29" s="150">
        <v>1</v>
      </c>
    </row>
    <row r="30" spans="1:12" ht="15" customHeight="1" x14ac:dyDescent="0.3">
      <c r="A30" s="149" t="s">
        <v>94</v>
      </c>
      <c r="B30" s="150" t="s">
        <v>40</v>
      </c>
      <c r="C30" s="150" t="s">
        <v>95</v>
      </c>
      <c r="D30" s="150" t="s">
        <v>1111</v>
      </c>
      <c r="E30" s="150" t="s">
        <v>41</v>
      </c>
      <c r="F30" s="151">
        <v>6262</v>
      </c>
      <c r="G30" s="151">
        <v>7070</v>
      </c>
      <c r="H30" s="151">
        <v>7877</v>
      </c>
      <c r="I30" s="151">
        <v>8685</v>
      </c>
      <c r="J30" s="151">
        <v>9492</v>
      </c>
      <c r="K30" s="151">
        <v>13943</v>
      </c>
      <c r="L30" s="150">
        <v>1</v>
      </c>
    </row>
    <row r="31" spans="1:12" ht="15" customHeight="1" x14ac:dyDescent="0.3">
      <c r="A31" s="149" t="s">
        <v>96</v>
      </c>
      <c r="B31" s="150" t="s">
        <v>40</v>
      </c>
      <c r="C31" s="150" t="s">
        <v>97</v>
      </c>
      <c r="D31" s="150" t="s">
        <v>1112</v>
      </c>
      <c r="E31" s="150" t="s">
        <v>494</v>
      </c>
      <c r="F31" s="151">
        <v>5005</v>
      </c>
      <c r="G31" s="151">
        <v>5585</v>
      </c>
      <c r="H31" s="151">
        <v>6166</v>
      </c>
      <c r="I31" s="151">
        <v>6746</v>
      </c>
      <c r="J31" s="151">
        <v>7326</v>
      </c>
      <c r="K31" s="151">
        <v>13943</v>
      </c>
      <c r="L31" s="150">
        <v>0</v>
      </c>
    </row>
    <row r="32" spans="1:12" ht="15" customHeight="1" x14ac:dyDescent="0.3">
      <c r="A32" s="149" t="s">
        <v>1757</v>
      </c>
      <c r="B32" s="150" t="s">
        <v>40</v>
      </c>
      <c r="C32" s="150" t="s">
        <v>1758</v>
      </c>
      <c r="D32" s="150" t="s">
        <v>1759</v>
      </c>
      <c r="E32" s="150" t="s">
        <v>1129</v>
      </c>
      <c r="F32" s="151">
        <v>3244</v>
      </c>
      <c r="G32" s="151">
        <v>3619</v>
      </c>
      <c r="H32" s="151">
        <v>3995</v>
      </c>
      <c r="I32" s="151">
        <v>4371</v>
      </c>
      <c r="J32" s="151">
        <v>4747</v>
      </c>
      <c r="K32" s="151">
        <v>13943</v>
      </c>
      <c r="L32" s="150">
        <v>0</v>
      </c>
    </row>
    <row r="33" spans="1:12" ht="15" customHeight="1" x14ac:dyDescent="0.3">
      <c r="A33" s="149" t="s">
        <v>1760</v>
      </c>
      <c r="B33" s="150" t="s">
        <v>40</v>
      </c>
      <c r="C33" s="150" t="s">
        <v>1761</v>
      </c>
      <c r="D33" s="150" t="s">
        <v>1762</v>
      </c>
      <c r="E33" s="150" t="s">
        <v>1081</v>
      </c>
      <c r="F33" s="151">
        <v>3486</v>
      </c>
      <c r="G33" s="151">
        <v>3890</v>
      </c>
      <c r="H33" s="151">
        <v>4294</v>
      </c>
      <c r="I33" s="151">
        <v>4698</v>
      </c>
      <c r="J33" s="151">
        <v>5102</v>
      </c>
      <c r="K33" s="151">
        <v>13943</v>
      </c>
      <c r="L33" s="150">
        <v>0</v>
      </c>
    </row>
    <row r="34" spans="1:12" ht="15" customHeight="1" x14ac:dyDescent="0.3">
      <c r="A34" s="149" t="s">
        <v>1763</v>
      </c>
      <c r="B34" s="150" t="s">
        <v>40</v>
      </c>
      <c r="C34" s="150" t="s">
        <v>1764</v>
      </c>
      <c r="D34" s="150" t="s">
        <v>1765</v>
      </c>
      <c r="E34" s="150" t="s">
        <v>1083</v>
      </c>
      <c r="F34" s="151">
        <v>4028</v>
      </c>
      <c r="G34" s="151">
        <v>4494</v>
      </c>
      <c r="H34" s="151">
        <v>4962</v>
      </c>
      <c r="I34" s="151">
        <v>5428</v>
      </c>
      <c r="J34" s="151">
        <v>5896</v>
      </c>
      <c r="K34" s="151">
        <v>13943</v>
      </c>
      <c r="L34" s="150">
        <v>0</v>
      </c>
    </row>
    <row r="35" spans="1:12" ht="15" customHeight="1" x14ac:dyDescent="0.3">
      <c r="A35" s="149" t="s">
        <v>1766</v>
      </c>
      <c r="B35" s="150" t="s">
        <v>40</v>
      </c>
      <c r="C35" s="150" t="s">
        <v>1767</v>
      </c>
      <c r="D35" s="150" t="s">
        <v>1768</v>
      </c>
      <c r="E35" s="150" t="s">
        <v>494</v>
      </c>
      <c r="F35" s="151">
        <v>5005</v>
      </c>
      <c r="G35" s="151">
        <v>5585</v>
      </c>
      <c r="H35" s="151">
        <v>6166</v>
      </c>
      <c r="I35" s="151">
        <v>6746</v>
      </c>
      <c r="J35" s="151">
        <v>7326</v>
      </c>
      <c r="K35" s="151">
        <v>13943</v>
      </c>
      <c r="L35" s="150">
        <v>0</v>
      </c>
    </row>
    <row r="36" spans="1:12" ht="15" customHeight="1" x14ac:dyDescent="0.3">
      <c r="A36" s="149" t="s">
        <v>1769</v>
      </c>
      <c r="B36" s="150" t="s">
        <v>40</v>
      </c>
      <c r="C36" s="150" t="s">
        <v>1770</v>
      </c>
      <c r="D36" s="150" t="s">
        <v>1771</v>
      </c>
      <c r="E36" s="150" t="s">
        <v>41</v>
      </c>
      <c r="F36" s="151">
        <v>6262</v>
      </c>
      <c r="G36" s="151">
        <v>7070</v>
      </c>
      <c r="H36" s="151">
        <v>7877</v>
      </c>
      <c r="I36" s="151">
        <v>8685</v>
      </c>
      <c r="J36" s="151">
        <v>9492</v>
      </c>
      <c r="K36" s="151">
        <v>13943</v>
      </c>
      <c r="L36" s="150">
        <v>0</v>
      </c>
    </row>
    <row r="37" spans="1:12" ht="15" customHeight="1" x14ac:dyDescent="0.3">
      <c r="A37" s="149" t="s">
        <v>1772</v>
      </c>
      <c r="B37" s="150" t="s">
        <v>40</v>
      </c>
      <c r="C37" s="150" t="s">
        <v>1773</v>
      </c>
      <c r="D37" s="150" t="s">
        <v>1774</v>
      </c>
      <c r="E37" s="150" t="s">
        <v>60</v>
      </c>
      <c r="F37" s="151">
        <v>6794</v>
      </c>
      <c r="G37" s="151">
        <v>7670</v>
      </c>
      <c r="H37" s="151">
        <v>8548</v>
      </c>
      <c r="I37" s="151">
        <v>9424</v>
      </c>
      <c r="J37" s="151">
        <v>10300</v>
      </c>
      <c r="K37" s="151">
        <v>13943</v>
      </c>
      <c r="L37" s="150">
        <v>0</v>
      </c>
    </row>
    <row r="38" spans="1:12" ht="15" customHeight="1" x14ac:dyDescent="0.3">
      <c r="A38" s="149" t="s">
        <v>1775</v>
      </c>
      <c r="B38" s="150" t="s">
        <v>40</v>
      </c>
      <c r="C38" s="150" t="s">
        <v>1776</v>
      </c>
      <c r="D38" s="150" t="s">
        <v>1777</v>
      </c>
      <c r="E38" s="150" t="s">
        <v>171</v>
      </c>
      <c r="F38" s="151">
        <v>7187</v>
      </c>
      <c r="G38" s="151">
        <v>8302</v>
      </c>
      <c r="H38" s="151">
        <v>9418</v>
      </c>
      <c r="I38" s="151">
        <v>10533</v>
      </c>
      <c r="J38" s="151">
        <v>11647</v>
      </c>
      <c r="K38" s="151">
        <v>13943</v>
      </c>
      <c r="L38" s="150">
        <v>0</v>
      </c>
    </row>
    <row r="39" spans="1:12" x14ac:dyDescent="0.3">
      <c r="A39" s="149" t="s">
        <v>98</v>
      </c>
      <c r="B39" s="150" t="s">
        <v>100</v>
      </c>
      <c r="C39" s="150" t="s">
        <v>99</v>
      </c>
      <c r="D39" s="150" t="s">
        <v>1113</v>
      </c>
      <c r="E39" s="150" t="s">
        <v>1114</v>
      </c>
      <c r="F39" s="151">
        <v>2643</v>
      </c>
      <c r="G39" s="151">
        <v>2964</v>
      </c>
      <c r="H39" s="151">
        <v>3286</v>
      </c>
      <c r="I39" s="151">
        <v>3608</v>
      </c>
      <c r="J39" s="151">
        <v>3929</v>
      </c>
      <c r="K39" s="151">
        <v>13943</v>
      </c>
      <c r="L39" s="150">
        <v>1</v>
      </c>
    </row>
    <row r="40" spans="1:12" ht="15" customHeight="1" x14ac:dyDescent="0.3">
      <c r="A40" s="149" t="s">
        <v>102</v>
      </c>
      <c r="B40" s="150" t="s">
        <v>100</v>
      </c>
      <c r="C40" s="150" t="s">
        <v>103</v>
      </c>
      <c r="D40" s="150" t="s">
        <v>1115</v>
      </c>
      <c r="E40" s="150" t="s">
        <v>1116</v>
      </c>
      <c r="F40" s="151">
        <v>2916</v>
      </c>
      <c r="G40" s="151">
        <v>3270</v>
      </c>
      <c r="H40" s="151">
        <v>3624</v>
      </c>
      <c r="I40" s="151">
        <v>3978</v>
      </c>
      <c r="J40" s="151">
        <v>4333</v>
      </c>
      <c r="K40" s="151">
        <v>13943</v>
      </c>
      <c r="L40" s="150">
        <v>1</v>
      </c>
    </row>
    <row r="41" spans="1:12" ht="15" customHeight="1" x14ac:dyDescent="0.3">
      <c r="A41" s="149" t="s">
        <v>105</v>
      </c>
      <c r="B41" s="150" t="s">
        <v>100</v>
      </c>
      <c r="C41" s="150" t="s">
        <v>106</v>
      </c>
      <c r="D41" s="150" t="s">
        <v>1117</v>
      </c>
      <c r="E41" s="150" t="s">
        <v>1118</v>
      </c>
      <c r="F41" s="151">
        <v>3374</v>
      </c>
      <c r="G41" s="151">
        <v>3783</v>
      </c>
      <c r="H41" s="151">
        <v>4193</v>
      </c>
      <c r="I41" s="151">
        <v>4602</v>
      </c>
      <c r="J41" s="151">
        <v>5013</v>
      </c>
      <c r="K41" s="151">
        <v>13943</v>
      </c>
      <c r="L41" s="150">
        <v>1</v>
      </c>
    </row>
    <row r="42" spans="1:12" ht="15" customHeight="1" x14ac:dyDescent="0.3">
      <c r="A42" s="149" t="s">
        <v>107</v>
      </c>
      <c r="B42" s="150" t="s">
        <v>109</v>
      </c>
      <c r="C42" s="150" t="s">
        <v>108</v>
      </c>
      <c r="D42" s="150" t="s">
        <v>1119</v>
      </c>
      <c r="E42" s="150" t="s">
        <v>1120</v>
      </c>
      <c r="F42" s="151">
        <v>2092</v>
      </c>
      <c r="G42" s="151">
        <v>2307</v>
      </c>
      <c r="H42" s="151">
        <v>2522</v>
      </c>
      <c r="I42" s="151">
        <v>2738</v>
      </c>
      <c r="J42" s="151">
        <v>2953</v>
      </c>
      <c r="K42" s="151">
        <v>13943</v>
      </c>
      <c r="L42" s="150">
        <v>1</v>
      </c>
    </row>
    <row r="43" spans="1:12" ht="15" customHeight="1" x14ac:dyDescent="0.3">
      <c r="A43" s="149" t="s">
        <v>111</v>
      </c>
      <c r="B43" s="150" t="s">
        <v>109</v>
      </c>
      <c r="C43" s="150" t="s">
        <v>112</v>
      </c>
      <c r="D43" s="150" t="s">
        <v>1121</v>
      </c>
      <c r="E43" s="150" t="s">
        <v>1122</v>
      </c>
      <c r="F43" s="151">
        <v>3004</v>
      </c>
      <c r="G43" s="151">
        <v>3313</v>
      </c>
      <c r="H43" s="151">
        <v>3622</v>
      </c>
      <c r="I43" s="151">
        <v>3931</v>
      </c>
      <c r="J43" s="151">
        <v>4241</v>
      </c>
      <c r="K43" s="151">
        <v>13943</v>
      </c>
      <c r="L43" s="150">
        <v>1</v>
      </c>
    </row>
    <row r="44" spans="1:12" ht="15" customHeight="1" x14ac:dyDescent="0.3">
      <c r="A44" s="149" t="s">
        <v>114</v>
      </c>
      <c r="B44" s="150" t="s">
        <v>109</v>
      </c>
      <c r="C44" s="150" t="s">
        <v>115</v>
      </c>
      <c r="D44" s="150" t="s">
        <v>1123</v>
      </c>
      <c r="E44" s="150" t="s">
        <v>187</v>
      </c>
      <c r="F44" s="151">
        <v>3470</v>
      </c>
      <c r="G44" s="151">
        <v>3827</v>
      </c>
      <c r="H44" s="151">
        <v>4184</v>
      </c>
      <c r="I44" s="151">
        <v>4541</v>
      </c>
      <c r="J44" s="151">
        <v>4899</v>
      </c>
      <c r="K44" s="151">
        <v>13943</v>
      </c>
      <c r="L44" s="150">
        <v>1</v>
      </c>
    </row>
    <row r="45" spans="1:12" ht="15" customHeight="1" x14ac:dyDescent="0.3">
      <c r="A45" s="149" t="s">
        <v>1778</v>
      </c>
      <c r="B45" s="150" t="s">
        <v>40</v>
      </c>
      <c r="C45" s="150" t="s">
        <v>1779</v>
      </c>
      <c r="D45" s="150" t="s">
        <v>1780</v>
      </c>
      <c r="E45" s="150" t="s">
        <v>1083</v>
      </c>
      <c r="F45" s="151">
        <v>4028</v>
      </c>
      <c r="G45" s="151">
        <v>4494</v>
      </c>
      <c r="H45" s="151">
        <v>4962</v>
      </c>
      <c r="I45" s="151">
        <v>5428</v>
      </c>
      <c r="J45" s="151">
        <v>5896</v>
      </c>
      <c r="K45" s="151">
        <v>13943</v>
      </c>
      <c r="L45" s="150">
        <v>0</v>
      </c>
    </row>
    <row r="46" spans="1:12" ht="15" customHeight="1" x14ac:dyDescent="0.3">
      <c r="A46" s="149" t="s">
        <v>1781</v>
      </c>
      <c r="B46" s="150" t="s">
        <v>40</v>
      </c>
      <c r="C46" s="150" t="s">
        <v>1782</v>
      </c>
      <c r="D46" s="150" t="s">
        <v>1783</v>
      </c>
      <c r="E46" s="150" t="s">
        <v>494</v>
      </c>
      <c r="F46" s="151">
        <v>5005</v>
      </c>
      <c r="G46" s="151">
        <v>5585</v>
      </c>
      <c r="H46" s="151">
        <v>6166</v>
      </c>
      <c r="I46" s="151">
        <v>6746</v>
      </c>
      <c r="J46" s="151">
        <v>7326</v>
      </c>
      <c r="K46" s="151">
        <v>13943</v>
      </c>
      <c r="L46" s="150">
        <v>0</v>
      </c>
    </row>
    <row r="47" spans="1:12" ht="15" customHeight="1" x14ac:dyDescent="0.3">
      <c r="A47" s="149" t="s">
        <v>1784</v>
      </c>
      <c r="B47" s="150" t="s">
        <v>40</v>
      </c>
      <c r="C47" s="150" t="s">
        <v>1785</v>
      </c>
      <c r="D47" s="150" t="s">
        <v>1786</v>
      </c>
      <c r="E47" s="150" t="s">
        <v>41</v>
      </c>
      <c r="F47" s="151">
        <v>6262</v>
      </c>
      <c r="G47" s="151">
        <v>7070</v>
      </c>
      <c r="H47" s="151">
        <v>7877</v>
      </c>
      <c r="I47" s="151">
        <v>8685</v>
      </c>
      <c r="J47" s="151">
        <v>9492</v>
      </c>
      <c r="K47" s="151">
        <v>13943</v>
      </c>
      <c r="L47" s="150">
        <v>0</v>
      </c>
    </row>
    <row r="48" spans="1:12" x14ac:dyDescent="0.3">
      <c r="A48" s="149" t="s">
        <v>120</v>
      </c>
      <c r="B48" s="150" t="s">
        <v>63</v>
      </c>
      <c r="C48" s="150" t="s">
        <v>121</v>
      </c>
      <c r="D48" s="150" t="s">
        <v>1124</v>
      </c>
      <c r="E48" s="150" t="s">
        <v>1093</v>
      </c>
      <c r="F48" s="151">
        <v>5479</v>
      </c>
      <c r="G48" s="151">
        <v>6186</v>
      </c>
      <c r="H48" s="151">
        <v>6893</v>
      </c>
      <c r="I48" s="151">
        <v>7599</v>
      </c>
      <c r="J48" s="151">
        <v>8306</v>
      </c>
      <c r="K48" s="151">
        <v>13943</v>
      </c>
      <c r="L48" s="150">
        <v>0</v>
      </c>
    </row>
    <row r="49" spans="1:12" ht="15" customHeight="1" x14ac:dyDescent="0.3">
      <c r="A49" s="149" t="s">
        <v>122</v>
      </c>
      <c r="B49" s="150" t="s">
        <v>63</v>
      </c>
      <c r="C49" s="150" t="s">
        <v>123</v>
      </c>
      <c r="D49" s="150" t="s">
        <v>1125</v>
      </c>
      <c r="E49" s="150" t="s">
        <v>1126</v>
      </c>
      <c r="F49" s="151">
        <v>6450</v>
      </c>
      <c r="G49" s="151">
        <v>7282</v>
      </c>
      <c r="H49" s="151">
        <v>8114</v>
      </c>
      <c r="I49" s="151">
        <v>8946</v>
      </c>
      <c r="J49" s="151">
        <v>9778</v>
      </c>
      <c r="K49" s="151">
        <v>13943</v>
      </c>
      <c r="L49" s="150">
        <v>0</v>
      </c>
    </row>
    <row r="50" spans="1:12" ht="15" customHeight="1" x14ac:dyDescent="0.3">
      <c r="A50" s="149" t="s">
        <v>124</v>
      </c>
      <c r="B50" s="150" t="s">
        <v>63</v>
      </c>
      <c r="C50" s="150" t="s">
        <v>125</v>
      </c>
      <c r="D50" s="150" t="s">
        <v>1127</v>
      </c>
      <c r="E50" s="150" t="s">
        <v>446</v>
      </c>
      <c r="F50" s="151">
        <v>6998</v>
      </c>
      <c r="G50" s="151">
        <v>7901</v>
      </c>
      <c r="H50" s="151">
        <v>8805</v>
      </c>
      <c r="I50" s="151">
        <v>9707</v>
      </c>
      <c r="J50" s="151">
        <v>10610</v>
      </c>
      <c r="K50" s="151">
        <v>13943</v>
      </c>
      <c r="L50" s="150">
        <v>0</v>
      </c>
    </row>
    <row r="51" spans="1:12" ht="15" customHeight="1" x14ac:dyDescent="0.3">
      <c r="A51" s="149" t="s">
        <v>126</v>
      </c>
      <c r="B51" s="150" t="s">
        <v>40</v>
      </c>
      <c r="C51" s="150" t="s">
        <v>127</v>
      </c>
      <c r="D51" s="150" t="s">
        <v>1128</v>
      </c>
      <c r="E51" s="150" t="s">
        <v>1129</v>
      </c>
      <c r="F51" s="151">
        <v>3244</v>
      </c>
      <c r="G51" s="151">
        <v>3619</v>
      </c>
      <c r="H51" s="151">
        <v>3995</v>
      </c>
      <c r="I51" s="151">
        <v>4371</v>
      </c>
      <c r="J51" s="151">
        <v>4747</v>
      </c>
      <c r="K51" s="151">
        <v>13943</v>
      </c>
      <c r="L51" s="150">
        <v>0</v>
      </c>
    </row>
    <row r="52" spans="1:12" ht="15" customHeight="1" x14ac:dyDescent="0.3">
      <c r="A52" s="149" t="s">
        <v>129</v>
      </c>
      <c r="B52" s="150" t="s">
        <v>40</v>
      </c>
      <c r="C52" s="150" t="s">
        <v>130</v>
      </c>
      <c r="D52" s="150" t="s">
        <v>1130</v>
      </c>
      <c r="E52" s="150" t="s">
        <v>1081</v>
      </c>
      <c r="F52" s="151">
        <v>3486</v>
      </c>
      <c r="G52" s="151">
        <v>3890</v>
      </c>
      <c r="H52" s="151">
        <v>4294</v>
      </c>
      <c r="I52" s="151">
        <v>4698</v>
      </c>
      <c r="J52" s="151">
        <v>5102</v>
      </c>
      <c r="K52" s="151">
        <v>13943</v>
      </c>
      <c r="L52" s="150">
        <v>0</v>
      </c>
    </row>
    <row r="53" spans="1:12" ht="15" customHeight="1" x14ac:dyDescent="0.3">
      <c r="A53" s="149" t="s">
        <v>132</v>
      </c>
      <c r="B53" s="150" t="s">
        <v>40</v>
      </c>
      <c r="C53" s="150" t="s">
        <v>133</v>
      </c>
      <c r="D53" s="150" t="s">
        <v>1131</v>
      </c>
      <c r="E53" s="150" t="s">
        <v>682</v>
      </c>
      <c r="F53" s="151">
        <v>3016</v>
      </c>
      <c r="G53" s="151">
        <v>3366</v>
      </c>
      <c r="H53" s="151">
        <v>3716</v>
      </c>
      <c r="I53" s="151">
        <v>4066</v>
      </c>
      <c r="J53" s="151">
        <v>4416</v>
      </c>
      <c r="K53" s="151">
        <v>13943</v>
      </c>
      <c r="L53" s="150">
        <v>1</v>
      </c>
    </row>
    <row r="54" spans="1:12" ht="15" customHeight="1" x14ac:dyDescent="0.3">
      <c r="A54" s="149" t="s">
        <v>135</v>
      </c>
      <c r="B54" s="150" t="s">
        <v>40</v>
      </c>
      <c r="C54" s="150" t="s">
        <v>136</v>
      </c>
      <c r="D54" s="150" t="s">
        <v>1132</v>
      </c>
      <c r="E54" s="150" t="s">
        <v>51</v>
      </c>
      <c r="F54" s="151">
        <v>3747</v>
      </c>
      <c r="G54" s="151">
        <v>4182</v>
      </c>
      <c r="H54" s="151">
        <v>4617</v>
      </c>
      <c r="I54" s="151">
        <v>5051</v>
      </c>
      <c r="J54" s="151">
        <v>5486</v>
      </c>
      <c r="K54" s="151">
        <v>13943</v>
      </c>
      <c r="L54" s="150">
        <v>1</v>
      </c>
    </row>
    <row r="55" spans="1:12" ht="15" customHeight="1" x14ac:dyDescent="0.3">
      <c r="A55" s="149" t="s">
        <v>138</v>
      </c>
      <c r="B55" s="150" t="s">
        <v>40</v>
      </c>
      <c r="C55" s="150" t="s">
        <v>139</v>
      </c>
      <c r="D55" s="150" t="s">
        <v>1133</v>
      </c>
      <c r="E55" s="150" t="s">
        <v>1083</v>
      </c>
      <c r="F55" s="151">
        <v>4028</v>
      </c>
      <c r="G55" s="151">
        <v>4494</v>
      </c>
      <c r="H55" s="151">
        <v>4962</v>
      </c>
      <c r="I55" s="151">
        <v>5428</v>
      </c>
      <c r="J55" s="151">
        <v>5896</v>
      </c>
      <c r="K55" s="151">
        <v>13943</v>
      </c>
      <c r="L55" s="150">
        <v>0</v>
      </c>
    </row>
    <row r="56" spans="1:12" ht="15" customHeight="1" x14ac:dyDescent="0.3">
      <c r="A56" s="149" t="s">
        <v>140</v>
      </c>
      <c r="B56" s="150" t="s">
        <v>40</v>
      </c>
      <c r="C56" s="150" t="s">
        <v>141</v>
      </c>
      <c r="D56" s="150" t="s">
        <v>1134</v>
      </c>
      <c r="E56" s="150" t="s">
        <v>134</v>
      </c>
      <c r="F56" s="151">
        <v>4655</v>
      </c>
      <c r="G56" s="151">
        <v>5195</v>
      </c>
      <c r="H56" s="151">
        <v>5734</v>
      </c>
      <c r="I56" s="151">
        <v>6274</v>
      </c>
      <c r="J56" s="151">
        <v>6814</v>
      </c>
      <c r="K56" s="151">
        <v>13943</v>
      </c>
      <c r="L56" s="150">
        <v>0</v>
      </c>
    </row>
    <row r="57" spans="1:12" ht="15" customHeight="1" x14ac:dyDescent="0.3">
      <c r="A57" s="149" t="s">
        <v>142</v>
      </c>
      <c r="B57" s="150" t="s">
        <v>40</v>
      </c>
      <c r="C57" s="150" t="s">
        <v>143</v>
      </c>
      <c r="D57" s="150" t="s">
        <v>1135</v>
      </c>
      <c r="E57" s="150" t="s">
        <v>1136</v>
      </c>
      <c r="F57" s="151">
        <v>2114</v>
      </c>
      <c r="G57" s="151">
        <v>2333</v>
      </c>
      <c r="H57" s="151">
        <v>2550</v>
      </c>
      <c r="I57" s="151">
        <v>2767</v>
      </c>
      <c r="J57" s="151">
        <v>2985</v>
      </c>
      <c r="K57" s="151">
        <v>13943</v>
      </c>
      <c r="L57" s="150">
        <v>1</v>
      </c>
    </row>
    <row r="58" spans="1:12" ht="15" customHeight="1" x14ac:dyDescent="0.3">
      <c r="A58" s="149" t="s">
        <v>145</v>
      </c>
      <c r="B58" s="150" t="s">
        <v>40</v>
      </c>
      <c r="C58" s="150" t="s">
        <v>146</v>
      </c>
      <c r="D58" s="150" t="s">
        <v>1137</v>
      </c>
      <c r="E58" s="150" t="s">
        <v>1087</v>
      </c>
      <c r="F58" s="151">
        <v>2627</v>
      </c>
      <c r="G58" s="151">
        <v>2897</v>
      </c>
      <c r="H58" s="151">
        <v>3167</v>
      </c>
      <c r="I58" s="151">
        <v>3437</v>
      </c>
      <c r="J58" s="151">
        <v>3708</v>
      </c>
      <c r="K58" s="151">
        <v>13943</v>
      </c>
      <c r="L58" s="150">
        <v>1</v>
      </c>
    </row>
    <row r="59" spans="1:12" ht="15" customHeight="1" x14ac:dyDescent="0.3">
      <c r="A59" s="149" t="s">
        <v>147</v>
      </c>
      <c r="B59" s="150" t="s">
        <v>40</v>
      </c>
      <c r="C59" s="150" t="s">
        <v>148</v>
      </c>
      <c r="D59" s="150" t="s">
        <v>1138</v>
      </c>
      <c r="E59" s="150" t="s">
        <v>1129</v>
      </c>
      <c r="F59" s="151">
        <v>3244</v>
      </c>
      <c r="G59" s="151">
        <v>3619</v>
      </c>
      <c r="H59" s="151">
        <v>3995</v>
      </c>
      <c r="I59" s="151">
        <v>4371</v>
      </c>
      <c r="J59" s="151">
        <v>4747</v>
      </c>
      <c r="K59" s="151">
        <v>13943</v>
      </c>
      <c r="L59" s="150">
        <v>0</v>
      </c>
    </row>
    <row r="60" spans="1:12" ht="15" customHeight="1" x14ac:dyDescent="0.3">
      <c r="A60" s="149" t="s">
        <v>149</v>
      </c>
      <c r="B60" s="150" t="s">
        <v>40</v>
      </c>
      <c r="C60" s="150" t="s">
        <v>150</v>
      </c>
      <c r="D60" s="150" t="s">
        <v>1139</v>
      </c>
      <c r="E60" s="150" t="s">
        <v>51</v>
      </c>
      <c r="F60" s="151">
        <v>3747</v>
      </c>
      <c r="G60" s="151">
        <v>4182</v>
      </c>
      <c r="H60" s="151">
        <v>4617</v>
      </c>
      <c r="I60" s="151">
        <v>5051</v>
      </c>
      <c r="J60" s="151">
        <v>5486</v>
      </c>
      <c r="K60" s="151">
        <v>13943</v>
      </c>
      <c r="L60" s="150">
        <v>0</v>
      </c>
    </row>
    <row r="61" spans="1:12" x14ac:dyDescent="0.3">
      <c r="A61" s="149" t="s">
        <v>152</v>
      </c>
      <c r="B61" s="150" t="s">
        <v>40</v>
      </c>
      <c r="C61" s="150" t="s">
        <v>153</v>
      </c>
      <c r="D61" s="150" t="s">
        <v>1140</v>
      </c>
      <c r="E61" s="150" t="s">
        <v>676</v>
      </c>
      <c r="F61" s="151">
        <v>4331</v>
      </c>
      <c r="G61" s="151">
        <v>4833</v>
      </c>
      <c r="H61" s="151">
        <v>5335</v>
      </c>
      <c r="I61" s="151">
        <v>5836</v>
      </c>
      <c r="J61" s="151">
        <v>6338</v>
      </c>
      <c r="K61" s="151">
        <v>13943</v>
      </c>
      <c r="L61" s="150">
        <v>0</v>
      </c>
    </row>
    <row r="62" spans="1:12" x14ac:dyDescent="0.3">
      <c r="A62" s="149" t="s">
        <v>154</v>
      </c>
      <c r="B62" s="150" t="s">
        <v>40</v>
      </c>
      <c r="C62" s="150" t="s">
        <v>155</v>
      </c>
      <c r="D62" s="150" t="s">
        <v>1141</v>
      </c>
      <c r="E62" s="150" t="s">
        <v>494</v>
      </c>
      <c r="F62" s="151">
        <v>5005</v>
      </c>
      <c r="G62" s="151">
        <v>5585</v>
      </c>
      <c r="H62" s="151">
        <v>6166</v>
      </c>
      <c r="I62" s="151">
        <v>6746</v>
      </c>
      <c r="J62" s="151">
        <v>7326</v>
      </c>
      <c r="K62" s="151">
        <v>13943</v>
      </c>
      <c r="L62" s="150">
        <v>0</v>
      </c>
    </row>
    <row r="63" spans="1:12" x14ac:dyDescent="0.3">
      <c r="A63" s="149" t="s">
        <v>156</v>
      </c>
      <c r="B63" s="150" t="s">
        <v>40</v>
      </c>
      <c r="C63" s="150" t="s">
        <v>157</v>
      </c>
      <c r="D63" s="150" t="s">
        <v>1142</v>
      </c>
      <c r="E63" s="150" t="s">
        <v>60</v>
      </c>
      <c r="F63" s="151">
        <v>6794</v>
      </c>
      <c r="G63" s="151">
        <v>7670</v>
      </c>
      <c r="H63" s="151">
        <v>8548</v>
      </c>
      <c r="I63" s="151">
        <v>9424</v>
      </c>
      <c r="J63" s="151">
        <v>10300</v>
      </c>
      <c r="K63" s="151">
        <v>13943</v>
      </c>
      <c r="L63" s="150">
        <v>0</v>
      </c>
    </row>
    <row r="64" spans="1:12" x14ac:dyDescent="0.3">
      <c r="A64" s="149" t="s">
        <v>158</v>
      </c>
      <c r="B64" s="150" t="s">
        <v>40</v>
      </c>
      <c r="C64" s="150" t="s">
        <v>159</v>
      </c>
      <c r="D64" s="150" t="s">
        <v>1143</v>
      </c>
      <c r="E64" s="150" t="s">
        <v>171</v>
      </c>
      <c r="F64" s="151">
        <v>7187</v>
      </c>
      <c r="G64" s="151">
        <v>8302</v>
      </c>
      <c r="H64" s="151">
        <v>9418</v>
      </c>
      <c r="I64" s="151">
        <v>10533</v>
      </c>
      <c r="J64" s="151">
        <v>11647</v>
      </c>
      <c r="K64" s="151">
        <v>13943</v>
      </c>
      <c r="L64" s="150">
        <v>0</v>
      </c>
    </row>
    <row r="65" spans="1:12" ht="15" customHeight="1" x14ac:dyDescent="0.3">
      <c r="A65" s="149" t="s">
        <v>160</v>
      </c>
      <c r="B65" s="150" t="s">
        <v>162</v>
      </c>
      <c r="C65" s="150" t="s">
        <v>161</v>
      </c>
      <c r="D65" s="150" t="s">
        <v>1144</v>
      </c>
      <c r="E65" s="150" t="s">
        <v>1145</v>
      </c>
      <c r="F65" s="151">
        <v>2097</v>
      </c>
      <c r="G65" s="151">
        <v>2318</v>
      </c>
      <c r="H65" s="151">
        <v>2540</v>
      </c>
      <c r="I65" s="151">
        <v>2761</v>
      </c>
      <c r="J65" s="151">
        <v>2982</v>
      </c>
      <c r="K65" s="151">
        <v>13943</v>
      </c>
      <c r="L65" s="150">
        <v>1</v>
      </c>
    </row>
    <row r="66" spans="1:12" ht="15" customHeight="1" x14ac:dyDescent="0.3">
      <c r="A66" s="149" t="s">
        <v>163</v>
      </c>
      <c r="B66" s="150" t="s">
        <v>40</v>
      </c>
      <c r="C66" s="150" t="s">
        <v>164</v>
      </c>
      <c r="D66" s="150" t="s">
        <v>1146</v>
      </c>
      <c r="E66" s="150" t="s">
        <v>151</v>
      </c>
      <c r="F66" s="151">
        <v>5771</v>
      </c>
      <c r="G66" s="151">
        <v>6516</v>
      </c>
      <c r="H66" s="151">
        <v>7259</v>
      </c>
      <c r="I66" s="151">
        <v>8005</v>
      </c>
      <c r="J66" s="151">
        <v>8749</v>
      </c>
      <c r="K66" s="151">
        <v>13943</v>
      </c>
      <c r="L66" s="150">
        <v>0</v>
      </c>
    </row>
    <row r="67" spans="1:12" ht="15" customHeight="1" x14ac:dyDescent="0.3">
      <c r="A67" s="149" t="s">
        <v>165</v>
      </c>
      <c r="B67" s="150" t="s">
        <v>40</v>
      </c>
      <c r="C67" s="150" t="s">
        <v>166</v>
      </c>
      <c r="D67" s="150" t="s">
        <v>1147</v>
      </c>
      <c r="E67" s="150" t="s">
        <v>60</v>
      </c>
      <c r="F67" s="151">
        <v>6794</v>
      </c>
      <c r="G67" s="151">
        <v>7670</v>
      </c>
      <c r="H67" s="151">
        <v>8548</v>
      </c>
      <c r="I67" s="151">
        <v>9424</v>
      </c>
      <c r="J67" s="151">
        <v>10300</v>
      </c>
      <c r="K67" s="151">
        <v>13943</v>
      </c>
      <c r="L67" s="150">
        <v>0</v>
      </c>
    </row>
    <row r="68" spans="1:12" ht="15" customHeight="1" x14ac:dyDescent="0.3">
      <c r="A68" s="149" t="s">
        <v>167</v>
      </c>
      <c r="B68" s="150" t="s">
        <v>40</v>
      </c>
      <c r="C68" s="150" t="s">
        <v>168</v>
      </c>
      <c r="D68" s="150" t="s">
        <v>1148</v>
      </c>
      <c r="E68" s="150" t="s">
        <v>171</v>
      </c>
      <c r="F68" s="151">
        <v>7187</v>
      </c>
      <c r="G68" s="151">
        <v>8302</v>
      </c>
      <c r="H68" s="151">
        <v>9418</v>
      </c>
      <c r="I68" s="151">
        <v>10533</v>
      </c>
      <c r="J68" s="151">
        <v>11647</v>
      </c>
      <c r="K68" s="151">
        <v>13943</v>
      </c>
      <c r="L68" s="150">
        <v>0</v>
      </c>
    </row>
    <row r="69" spans="1:12" ht="15" customHeight="1" x14ac:dyDescent="0.3">
      <c r="A69" s="149" t="s">
        <v>169</v>
      </c>
      <c r="B69" s="150" t="s">
        <v>40</v>
      </c>
      <c r="C69" s="150" t="s">
        <v>170</v>
      </c>
      <c r="D69" s="150" t="s">
        <v>1149</v>
      </c>
      <c r="E69" s="150" t="s">
        <v>676</v>
      </c>
      <c r="F69" s="151">
        <v>4331</v>
      </c>
      <c r="G69" s="151">
        <v>4833</v>
      </c>
      <c r="H69" s="151">
        <v>5335</v>
      </c>
      <c r="I69" s="151">
        <v>5836</v>
      </c>
      <c r="J69" s="151">
        <v>6338</v>
      </c>
      <c r="K69" s="151">
        <v>13943</v>
      </c>
      <c r="L69" s="150">
        <v>0</v>
      </c>
    </row>
    <row r="70" spans="1:12" ht="15" customHeight="1" x14ac:dyDescent="0.3">
      <c r="A70" s="149" t="s">
        <v>172</v>
      </c>
      <c r="B70" s="150" t="s">
        <v>40</v>
      </c>
      <c r="C70" s="150" t="s">
        <v>173</v>
      </c>
      <c r="D70" s="150" t="s">
        <v>1150</v>
      </c>
      <c r="E70" s="150" t="s">
        <v>494</v>
      </c>
      <c r="F70" s="151">
        <v>5005</v>
      </c>
      <c r="G70" s="151">
        <v>5585</v>
      </c>
      <c r="H70" s="151">
        <v>6166</v>
      </c>
      <c r="I70" s="151">
        <v>6746</v>
      </c>
      <c r="J70" s="151">
        <v>7326</v>
      </c>
      <c r="K70" s="151">
        <v>13943</v>
      </c>
      <c r="L70" s="150">
        <v>0</v>
      </c>
    </row>
    <row r="71" spans="1:12" ht="15" customHeight="1" x14ac:dyDescent="0.3">
      <c r="A71" s="149" t="s">
        <v>174</v>
      </c>
      <c r="B71" s="150" t="s">
        <v>40</v>
      </c>
      <c r="C71" s="150" t="s">
        <v>175</v>
      </c>
      <c r="D71" s="150" t="s">
        <v>1151</v>
      </c>
      <c r="E71" s="150" t="s">
        <v>134</v>
      </c>
      <c r="F71" s="151">
        <v>4655</v>
      </c>
      <c r="G71" s="151">
        <v>5195</v>
      </c>
      <c r="H71" s="151">
        <v>5734</v>
      </c>
      <c r="I71" s="151">
        <v>6274</v>
      </c>
      <c r="J71" s="151">
        <v>6814</v>
      </c>
      <c r="K71" s="151">
        <v>13943</v>
      </c>
      <c r="L71" s="150">
        <v>0</v>
      </c>
    </row>
    <row r="72" spans="1:12" ht="15" customHeight="1" x14ac:dyDescent="0.3">
      <c r="A72" s="149" t="s">
        <v>176</v>
      </c>
      <c r="B72" s="150" t="s">
        <v>40</v>
      </c>
      <c r="C72" s="150" t="s">
        <v>177</v>
      </c>
      <c r="D72" s="150" t="s">
        <v>1152</v>
      </c>
      <c r="E72" s="150" t="s">
        <v>494</v>
      </c>
      <c r="F72" s="151">
        <v>5005</v>
      </c>
      <c r="G72" s="151">
        <v>5585</v>
      </c>
      <c r="H72" s="151">
        <v>6166</v>
      </c>
      <c r="I72" s="151">
        <v>6746</v>
      </c>
      <c r="J72" s="151">
        <v>7326</v>
      </c>
      <c r="K72" s="151">
        <v>13943</v>
      </c>
      <c r="L72" s="150">
        <v>0</v>
      </c>
    </row>
    <row r="73" spans="1:12" ht="15" customHeight="1" x14ac:dyDescent="0.3">
      <c r="A73" s="149" t="s">
        <v>178</v>
      </c>
      <c r="B73" s="150" t="s">
        <v>40</v>
      </c>
      <c r="C73" s="150" t="s">
        <v>179</v>
      </c>
      <c r="D73" s="150" t="s">
        <v>1153</v>
      </c>
      <c r="E73" s="150" t="s">
        <v>1154</v>
      </c>
      <c r="F73" s="151">
        <v>1967</v>
      </c>
      <c r="G73" s="151">
        <v>2170</v>
      </c>
      <c r="H73" s="151">
        <v>2372</v>
      </c>
      <c r="I73" s="151">
        <v>2574</v>
      </c>
      <c r="J73" s="151">
        <v>2775</v>
      </c>
      <c r="K73" s="151">
        <v>13943</v>
      </c>
      <c r="L73" s="150">
        <v>1</v>
      </c>
    </row>
    <row r="74" spans="1:12" ht="15" customHeight="1" x14ac:dyDescent="0.3">
      <c r="A74" s="149" t="s">
        <v>181</v>
      </c>
      <c r="B74" s="150" t="s">
        <v>63</v>
      </c>
      <c r="C74" s="150" t="s">
        <v>182</v>
      </c>
      <c r="D74" s="150" t="s">
        <v>1787</v>
      </c>
      <c r="E74" s="150" t="s">
        <v>1155</v>
      </c>
      <c r="F74" s="151">
        <v>5156</v>
      </c>
      <c r="G74" s="151">
        <v>5753</v>
      </c>
      <c r="H74" s="151">
        <v>6352</v>
      </c>
      <c r="I74" s="151">
        <v>6949</v>
      </c>
      <c r="J74" s="151">
        <v>7546</v>
      </c>
      <c r="K74" s="151">
        <v>13943</v>
      </c>
      <c r="L74" s="150">
        <v>0</v>
      </c>
    </row>
    <row r="75" spans="1:12" ht="15" customHeight="1" x14ac:dyDescent="0.3">
      <c r="A75" s="149" t="s">
        <v>183</v>
      </c>
      <c r="B75" s="150" t="s">
        <v>63</v>
      </c>
      <c r="C75" s="150" t="s">
        <v>184</v>
      </c>
      <c r="D75" s="150" t="s">
        <v>1788</v>
      </c>
      <c r="E75" s="150" t="s">
        <v>421</v>
      </c>
      <c r="F75" s="151">
        <v>5945</v>
      </c>
      <c r="G75" s="151">
        <v>6712</v>
      </c>
      <c r="H75" s="151">
        <v>7479</v>
      </c>
      <c r="I75" s="151">
        <v>8246</v>
      </c>
      <c r="J75" s="151">
        <v>9012</v>
      </c>
      <c r="K75" s="151">
        <v>13943</v>
      </c>
      <c r="L75" s="150">
        <v>0</v>
      </c>
    </row>
    <row r="76" spans="1:12" ht="15" customHeight="1" x14ac:dyDescent="0.3">
      <c r="A76" s="149" t="s">
        <v>185</v>
      </c>
      <c r="B76" s="150" t="s">
        <v>109</v>
      </c>
      <c r="C76" s="150" t="s">
        <v>186</v>
      </c>
      <c r="D76" s="150" t="s">
        <v>1156</v>
      </c>
      <c r="E76" s="150" t="s">
        <v>1157</v>
      </c>
      <c r="F76" s="151">
        <v>1946</v>
      </c>
      <c r="G76" s="151">
        <v>2146</v>
      </c>
      <c r="H76" s="151">
        <v>2346</v>
      </c>
      <c r="I76" s="151">
        <v>2547</v>
      </c>
      <c r="J76" s="151">
        <v>2746</v>
      </c>
      <c r="K76" s="151">
        <v>13943</v>
      </c>
      <c r="L76" s="150">
        <v>3</v>
      </c>
    </row>
    <row r="77" spans="1:12" ht="15" customHeight="1" x14ac:dyDescent="0.3">
      <c r="A77" s="149" t="s">
        <v>188</v>
      </c>
      <c r="B77" s="150" t="s">
        <v>109</v>
      </c>
      <c r="C77" s="150" t="s">
        <v>189</v>
      </c>
      <c r="D77" s="150" t="s">
        <v>1158</v>
      </c>
      <c r="E77" s="150" t="s">
        <v>1120</v>
      </c>
      <c r="F77" s="151">
        <v>2092</v>
      </c>
      <c r="G77" s="151">
        <v>2307</v>
      </c>
      <c r="H77" s="151">
        <v>2522</v>
      </c>
      <c r="I77" s="151">
        <v>2738</v>
      </c>
      <c r="J77" s="151">
        <v>2953</v>
      </c>
      <c r="K77" s="151">
        <v>13943</v>
      </c>
      <c r="L77" s="150">
        <v>3</v>
      </c>
    </row>
    <row r="78" spans="1:12" ht="15" customHeight="1" x14ac:dyDescent="0.3">
      <c r="A78" s="149" t="s">
        <v>191</v>
      </c>
      <c r="B78" s="150" t="s">
        <v>109</v>
      </c>
      <c r="C78" s="150" t="s">
        <v>192</v>
      </c>
      <c r="D78" s="150" t="s">
        <v>1159</v>
      </c>
      <c r="E78" s="150" t="s">
        <v>222</v>
      </c>
      <c r="F78" s="151">
        <v>4284</v>
      </c>
      <c r="G78" s="151">
        <v>4781</v>
      </c>
      <c r="H78" s="151">
        <v>5277</v>
      </c>
      <c r="I78" s="151">
        <v>5774</v>
      </c>
      <c r="J78" s="151">
        <v>6271</v>
      </c>
      <c r="K78" s="151">
        <v>13943</v>
      </c>
      <c r="L78" s="150">
        <v>0</v>
      </c>
    </row>
    <row r="79" spans="1:12" x14ac:dyDescent="0.3">
      <c r="A79" s="149" t="s">
        <v>193</v>
      </c>
      <c r="B79" s="150" t="s">
        <v>109</v>
      </c>
      <c r="C79" s="150" t="s">
        <v>194</v>
      </c>
      <c r="D79" s="150" t="s">
        <v>1160</v>
      </c>
      <c r="E79" s="150" t="s">
        <v>1161</v>
      </c>
      <c r="F79" s="151">
        <v>4605</v>
      </c>
      <c r="G79" s="151">
        <v>5140</v>
      </c>
      <c r="H79" s="151">
        <v>5673</v>
      </c>
      <c r="I79" s="151">
        <v>6207</v>
      </c>
      <c r="J79" s="151">
        <v>6740</v>
      </c>
      <c r="K79" s="151">
        <v>13943</v>
      </c>
      <c r="L79" s="150">
        <v>0</v>
      </c>
    </row>
    <row r="80" spans="1:12" x14ac:dyDescent="0.3">
      <c r="A80" s="149" t="s">
        <v>195</v>
      </c>
      <c r="B80" s="150" t="s">
        <v>109</v>
      </c>
      <c r="C80" s="150" t="s">
        <v>196</v>
      </c>
      <c r="D80" s="150" t="s">
        <v>1162</v>
      </c>
      <c r="E80" s="150" t="s">
        <v>1163</v>
      </c>
      <c r="F80" s="151">
        <v>6722</v>
      </c>
      <c r="G80" s="151">
        <v>7589</v>
      </c>
      <c r="H80" s="151">
        <v>8457</v>
      </c>
      <c r="I80" s="151">
        <v>9323</v>
      </c>
      <c r="J80" s="151">
        <v>10190</v>
      </c>
      <c r="K80" s="151">
        <v>13943</v>
      </c>
      <c r="L80" s="150">
        <v>0</v>
      </c>
    </row>
    <row r="81" spans="1:12" x14ac:dyDescent="0.3">
      <c r="A81" s="149" t="s">
        <v>197</v>
      </c>
      <c r="B81" s="150" t="s">
        <v>109</v>
      </c>
      <c r="C81" s="150" t="s">
        <v>198</v>
      </c>
      <c r="D81" s="150" t="s">
        <v>1164</v>
      </c>
      <c r="E81" s="150" t="s">
        <v>1165</v>
      </c>
      <c r="F81" s="151">
        <v>2985</v>
      </c>
      <c r="G81" s="151">
        <v>3330</v>
      </c>
      <c r="H81" s="151">
        <v>3676</v>
      </c>
      <c r="I81" s="151">
        <v>4023</v>
      </c>
      <c r="J81" s="151">
        <v>4369</v>
      </c>
      <c r="K81" s="151">
        <v>13943</v>
      </c>
      <c r="L81" s="150">
        <v>1</v>
      </c>
    </row>
    <row r="82" spans="1:12" x14ac:dyDescent="0.3">
      <c r="A82" s="149" t="s">
        <v>200</v>
      </c>
      <c r="B82" s="150" t="s">
        <v>109</v>
      </c>
      <c r="C82" s="150" t="s">
        <v>201</v>
      </c>
      <c r="D82" s="150" t="s">
        <v>1166</v>
      </c>
      <c r="E82" s="150" t="s">
        <v>1167</v>
      </c>
      <c r="F82" s="151">
        <v>3449</v>
      </c>
      <c r="G82" s="151">
        <v>3848</v>
      </c>
      <c r="H82" s="151">
        <v>4248</v>
      </c>
      <c r="I82" s="151">
        <v>4648</v>
      </c>
      <c r="J82" s="151">
        <v>5047</v>
      </c>
      <c r="K82" s="151">
        <v>13943</v>
      </c>
      <c r="L82" s="150">
        <v>1</v>
      </c>
    </row>
    <row r="83" spans="1:12" x14ac:dyDescent="0.3">
      <c r="A83" s="149" t="s">
        <v>202</v>
      </c>
      <c r="B83" s="150" t="s">
        <v>109</v>
      </c>
      <c r="C83" s="150" t="s">
        <v>203</v>
      </c>
      <c r="D83" s="150" t="s">
        <v>1168</v>
      </c>
      <c r="E83" s="150" t="s">
        <v>1169</v>
      </c>
      <c r="F83" s="151">
        <v>3708</v>
      </c>
      <c r="G83" s="151">
        <v>4138</v>
      </c>
      <c r="H83" s="151">
        <v>4567</v>
      </c>
      <c r="I83" s="151">
        <v>4997</v>
      </c>
      <c r="J83" s="151">
        <v>5426</v>
      </c>
      <c r="K83" s="151">
        <v>13943</v>
      </c>
      <c r="L83" s="150">
        <v>0</v>
      </c>
    </row>
    <row r="84" spans="1:12" x14ac:dyDescent="0.3">
      <c r="A84" s="149" t="s">
        <v>204</v>
      </c>
      <c r="B84" s="150" t="s">
        <v>109</v>
      </c>
      <c r="C84" s="150" t="s">
        <v>205</v>
      </c>
      <c r="D84" s="150" t="s">
        <v>1170</v>
      </c>
      <c r="E84" s="150" t="s">
        <v>1161</v>
      </c>
      <c r="F84" s="151">
        <v>4605</v>
      </c>
      <c r="G84" s="151">
        <v>5140</v>
      </c>
      <c r="H84" s="151">
        <v>5673</v>
      </c>
      <c r="I84" s="151">
        <v>6207</v>
      </c>
      <c r="J84" s="151">
        <v>6740</v>
      </c>
      <c r="K84" s="151">
        <v>13943</v>
      </c>
      <c r="L84" s="150">
        <v>0</v>
      </c>
    </row>
    <row r="85" spans="1:12" ht="15" customHeight="1" x14ac:dyDescent="0.3">
      <c r="A85" s="149" t="s">
        <v>206</v>
      </c>
      <c r="B85" s="150" t="s">
        <v>109</v>
      </c>
      <c r="C85" s="150" t="s">
        <v>207</v>
      </c>
      <c r="D85" s="150" t="s">
        <v>1171</v>
      </c>
      <c r="E85" s="150" t="s">
        <v>190</v>
      </c>
      <c r="F85" s="151">
        <v>4952</v>
      </c>
      <c r="G85" s="151">
        <v>5525</v>
      </c>
      <c r="H85" s="151">
        <v>6101</v>
      </c>
      <c r="I85" s="151">
        <v>6674</v>
      </c>
      <c r="J85" s="151">
        <v>7247</v>
      </c>
      <c r="K85" s="151">
        <v>13943</v>
      </c>
      <c r="L85" s="150">
        <v>0</v>
      </c>
    </row>
    <row r="86" spans="1:12" ht="15" customHeight="1" x14ac:dyDescent="0.3">
      <c r="A86" s="149" t="s">
        <v>1789</v>
      </c>
      <c r="B86" s="150" t="s">
        <v>72</v>
      </c>
      <c r="C86" s="150" t="s">
        <v>208</v>
      </c>
      <c r="D86" s="150" t="s">
        <v>1172</v>
      </c>
      <c r="E86" s="150" t="s">
        <v>1173</v>
      </c>
      <c r="F86" s="151">
        <v>2576</v>
      </c>
      <c r="G86" s="151">
        <v>2841</v>
      </c>
      <c r="H86" s="151">
        <v>3106</v>
      </c>
      <c r="I86" s="151">
        <v>3371</v>
      </c>
      <c r="J86" s="151">
        <v>3635</v>
      </c>
      <c r="K86" s="151">
        <v>13943</v>
      </c>
      <c r="L86" s="150">
        <v>1</v>
      </c>
    </row>
    <row r="87" spans="1:12" ht="15" customHeight="1" x14ac:dyDescent="0.3">
      <c r="A87" s="149" t="s">
        <v>1790</v>
      </c>
      <c r="B87" s="150" t="s">
        <v>72</v>
      </c>
      <c r="C87" s="150" t="s">
        <v>209</v>
      </c>
      <c r="D87" s="150" t="s">
        <v>1174</v>
      </c>
      <c r="E87" s="150" t="s">
        <v>1175</v>
      </c>
      <c r="F87" s="151">
        <v>2977</v>
      </c>
      <c r="G87" s="151">
        <v>3283</v>
      </c>
      <c r="H87" s="151">
        <v>3590</v>
      </c>
      <c r="I87" s="151">
        <v>3896</v>
      </c>
      <c r="J87" s="151">
        <v>4203</v>
      </c>
      <c r="K87" s="151">
        <v>13943</v>
      </c>
      <c r="L87" s="150">
        <v>1</v>
      </c>
    </row>
    <row r="88" spans="1:12" ht="15" customHeight="1" x14ac:dyDescent="0.3">
      <c r="A88" s="149" t="s">
        <v>210</v>
      </c>
      <c r="B88" s="150" t="s">
        <v>72</v>
      </c>
      <c r="C88" s="150" t="s">
        <v>211</v>
      </c>
      <c r="D88" s="150" t="s">
        <v>1176</v>
      </c>
      <c r="E88" s="150" t="s">
        <v>705</v>
      </c>
      <c r="F88" s="151">
        <v>4273</v>
      </c>
      <c r="G88" s="151">
        <v>4713</v>
      </c>
      <c r="H88" s="151">
        <v>5152</v>
      </c>
      <c r="I88" s="151">
        <v>5592</v>
      </c>
      <c r="J88" s="151">
        <v>6032</v>
      </c>
      <c r="K88" s="151">
        <v>13943</v>
      </c>
      <c r="L88" s="150">
        <v>0</v>
      </c>
    </row>
    <row r="89" spans="1:12" ht="15" customHeight="1" x14ac:dyDescent="0.3">
      <c r="A89" s="149" t="s">
        <v>1791</v>
      </c>
      <c r="B89" s="150" t="s">
        <v>40</v>
      </c>
      <c r="C89" s="150" t="s">
        <v>1792</v>
      </c>
      <c r="D89" s="150" t="s">
        <v>1793</v>
      </c>
      <c r="E89" s="150" t="s">
        <v>1129</v>
      </c>
      <c r="F89" s="151">
        <v>3244</v>
      </c>
      <c r="G89" s="151">
        <v>3619</v>
      </c>
      <c r="H89" s="151">
        <v>3995</v>
      </c>
      <c r="I89" s="151">
        <v>4371</v>
      </c>
      <c r="J89" s="151">
        <v>4747</v>
      </c>
      <c r="K89" s="151">
        <v>13943</v>
      </c>
      <c r="L89" s="150">
        <v>0</v>
      </c>
    </row>
    <row r="90" spans="1:12" ht="15" customHeight="1" x14ac:dyDescent="0.3">
      <c r="A90" s="149" t="s">
        <v>1794</v>
      </c>
      <c r="B90" s="150" t="s">
        <v>40</v>
      </c>
      <c r="C90" s="150" t="s">
        <v>1795</v>
      </c>
      <c r="D90" s="150" t="s">
        <v>1796</v>
      </c>
      <c r="E90" s="150" t="s">
        <v>1081</v>
      </c>
      <c r="F90" s="151">
        <v>3486</v>
      </c>
      <c r="G90" s="151">
        <v>3890</v>
      </c>
      <c r="H90" s="151">
        <v>4294</v>
      </c>
      <c r="I90" s="151">
        <v>4698</v>
      </c>
      <c r="J90" s="151">
        <v>5102</v>
      </c>
      <c r="K90" s="151">
        <v>13943</v>
      </c>
      <c r="L90" s="150">
        <v>0</v>
      </c>
    </row>
    <row r="91" spans="1:12" ht="15" customHeight="1" x14ac:dyDescent="0.3">
      <c r="A91" s="149" t="s">
        <v>1797</v>
      </c>
      <c r="B91" s="150" t="s">
        <v>40</v>
      </c>
      <c r="C91" s="150" t="s">
        <v>1798</v>
      </c>
      <c r="D91" s="150" t="s">
        <v>1799</v>
      </c>
      <c r="E91" s="150" t="s">
        <v>1083</v>
      </c>
      <c r="F91" s="151">
        <v>4028</v>
      </c>
      <c r="G91" s="151">
        <v>4494</v>
      </c>
      <c r="H91" s="151">
        <v>4962</v>
      </c>
      <c r="I91" s="151">
        <v>5428</v>
      </c>
      <c r="J91" s="151">
        <v>5896</v>
      </c>
      <c r="K91" s="151">
        <v>13943</v>
      </c>
      <c r="L91" s="150">
        <v>0</v>
      </c>
    </row>
    <row r="92" spans="1:12" ht="15" customHeight="1" x14ac:dyDescent="0.3">
      <c r="A92" s="149" t="s">
        <v>1800</v>
      </c>
      <c r="B92" s="150" t="s">
        <v>40</v>
      </c>
      <c r="C92" s="150" t="s">
        <v>1801</v>
      </c>
      <c r="D92" s="150" t="s">
        <v>1802</v>
      </c>
      <c r="E92" s="150" t="s">
        <v>494</v>
      </c>
      <c r="F92" s="151">
        <v>5005</v>
      </c>
      <c r="G92" s="151">
        <v>5585</v>
      </c>
      <c r="H92" s="151">
        <v>6166</v>
      </c>
      <c r="I92" s="151">
        <v>6746</v>
      </c>
      <c r="J92" s="151">
        <v>7326</v>
      </c>
      <c r="K92" s="151">
        <v>13943</v>
      </c>
      <c r="L92" s="150">
        <v>0</v>
      </c>
    </row>
    <row r="93" spans="1:12" ht="15" customHeight="1" x14ac:dyDescent="0.3">
      <c r="A93" s="149" t="s">
        <v>1803</v>
      </c>
      <c r="B93" s="150" t="s">
        <v>40</v>
      </c>
      <c r="C93" s="150" t="s">
        <v>1804</v>
      </c>
      <c r="D93" s="150" t="s">
        <v>1805</v>
      </c>
      <c r="E93" s="150" t="s">
        <v>41</v>
      </c>
      <c r="F93" s="151">
        <v>6262</v>
      </c>
      <c r="G93" s="151">
        <v>7070</v>
      </c>
      <c r="H93" s="151">
        <v>7877</v>
      </c>
      <c r="I93" s="151">
        <v>8685</v>
      </c>
      <c r="J93" s="151">
        <v>9492</v>
      </c>
      <c r="K93" s="151">
        <v>13943</v>
      </c>
      <c r="L93" s="150">
        <v>0</v>
      </c>
    </row>
    <row r="94" spans="1:12" ht="15" customHeight="1" x14ac:dyDescent="0.3">
      <c r="A94" s="149" t="s">
        <v>1806</v>
      </c>
      <c r="B94" s="150" t="s">
        <v>40</v>
      </c>
      <c r="C94" s="150" t="s">
        <v>1807</v>
      </c>
      <c r="D94" s="150" t="s">
        <v>1808</v>
      </c>
      <c r="E94" s="150" t="s">
        <v>60</v>
      </c>
      <c r="F94" s="151">
        <v>6794</v>
      </c>
      <c r="G94" s="151">
        <v>7670</v>
      </c>
      <c r="H94" s="151">
        <v>8548</v>
      </c>
      <c r="I94" s="151">
        <v>9424</v>
      </c>
      <c r="J94" s="151">
        <v>10300</v>
      </c>
      <c r="K94" s="151">
        <v>13943</v>
      </c>
      <c r="L94" s="150">
        <v>0</v>
      </c>
    </row>
    <row r="95" spans="1:12" ht="15" customHeight="1" x14ac:dyDescent="0.3">
      <c r="A95" s="149" t="s">
        <v>212</v>
      </c>
      <c r="B95" s="150" t="s">
        <v>100</v>
      </c>
      <c r="C95" s="150" t="s">
        <v>213</v>
      </c>
      <c r="D95" s="150" t="s">
        <v>1177</v>
      </c>
      <c r="E95" s="150" t="s">
        <v>1178</v>
      </c>
      <c r="F95" s="151">
        <v>5523</v>
      </c>
      <c r="G95" s="151">
        <v>6380</v>
      </c>
      <c r="H95" s="151">
        <v>7236</v>
      </c>
      <c r="I95" s="151">
        <v>8094</v>
      </c>
      <c r="J95" s="151">
        <v>8951</v>
      </c>
      <c r="K95" s="151">
        <v>13943</v>
      </c>
      <c r="L95" s="150">
        <v>0</v>
      </c>
    </row>
    <row r="96" spans="1:12" ht="15" customHeight="1" x14ac:dyDescent="0.3">
      <c r="A96" s="149" t="s">
        <v>214</v>
      </c>
      <c r="B96" s="150" t="s">
        <v>100</v>
      </c>
      <c r="C96" s="150" t="s">
        <v>215</v>
      </c>
      <c r="D96" s="150" t="s">
        <v>1179</v>
      </c>
      <c r="E96" s="150" t="s">
        <v>104</v>
      </c>
      <c r="F96" s="151">
        <v>5118</v>
      </c>
      <c r="G96" s="151">
        <v>5741</v>
      </c>
      <c r="H96" s="151">
        <v>6363</v>
      </c>
      <c r="I96" s="151">
        <v>6986</v>
      </c>
      <c r="J96" s="151">
        <v>7608</v>
      </c>
      <c r="K96" s="151">
        <v>13943</v>
      </c>
      <c r="L96" s="150">
        <v>0</v>
      </c>
    </row>
    <row r="97" spans="1:12" ht="15" customHeight="1" x14ac:dyDescent="0.3">
      <c r="A97" s="149" t="s">
        <v>216</v>
      </c>
      <c r="B97" s="150" t="s">
        <v>100</v>
      </c>
      <c r="C97" s="150" t="s">
        <v>217</v>
      </c>
      <c r="D97" s="150" t="s">
        <v>1180</v>
      </c>
      <c r="E97" s="150" t="s">
        <v>288</v>
      </c>
      <c r="F97" s="151">
        <v>4644</v>
      </c>
      <c r="G97" s="151">
        <v>5208</v>
      </c>
      <c r="H97" s="151">
        <v>5771</v>
      </c>
      <c r="I97" s="151">
        <v>6334</v>
      </c>
      <c r="J97" s="151">
        <v>6898</v>
      </c>
      <c r="K97" s="151">
        <v>13943</v>
      </c>
      <c r="L97" s="150">
        <v>0</v>
      </c>
    </row>
    <row r="98" spans="1:12" ht="15" customHeight="1" x14ac:dyDescent="0.3">
      <c r="A98" s="149" t="s">
        <v>1809</v>
      </c>
      <c r="B98" s="150" t="s">
        <v>40</v>
      </c>
      <c r="C98" s="150" t="s">
        <v>1810</v>
      </c>
      <c r="D98" s="150" t="s">
        <v>1811</v>
      </c>
      <c r="E98" s="150" t="s">
        <v>1129</v>
      </c>
      <c r="F98" s="151">
        <v>3244</v>
      </c>
      <c r="G98" s="151">
        <v>3619</v>
      </c>
      <c r="H98" s="151">
        <v>3995</v>
      </c>
      <c r="I98" s="151">
        <v>4371</v>
      </c>
      <c r="J98" s="151">
        <v>4747</v>
      </c>
      <c r="K98" s="151">
        <v>13943</v>
      </c>
      <c r="L98" s="150">
        <v>0</v>
      </c>
    </row>
    <row r="99" spans="1:12" ht="15" customHeight="1" x14ac:dyDescent="0.3">
      <c r="A99" s="149" t="s">
        <v>1812</v>
      </c>
      <c r="B99" s="150" t="s">
        <v>40</v>
      </c>
      <c r="C99" s="150" t="s">
        <v>1813</v>
      </c>
      <c r="D99" s="150" t="s">
        <v>1814</v>
      </c>
      <c r="E99" s="150" t="s">
        <v>1081</v>
      </c>
      <c r="F99" s="151">
        <v>3486</v>
      </c>
      <c r="G99" s="151">
        <v>3890</v>
      </c>
      <c r="H99" s="151">
        <v>4294</v>
      </c>
      <c r="I99" s="151">
        <v>4698</v>
      </c>
      <c r="J99" s="151">
        <v>5102</v>
      </c>
      <c r="K99" s="151">
        <v>13943</v>
      </c>
      <c r="L99" s="150">
        <v>0</v>
      </c>
    </row>
    <row r="100" spans="1:12" ht="15" customHeight="1" x14ac:dyDescent="0.3">
      <c r="A100" s="149" t="s">
        <v>1815</v>
      </c>
      <c r="B100" s="150" t="s">
        <v>40</v>
      </c>
      <c r="C100" s="150" t="s">
        <v>1816</v>
      </c>
      <c r="D100" s="150" t="s">
        <v>1817</v>
      </c>
      <c r="E100" s="150" t="s">
        <v>1083</v>
      </c>
      <c r="F100" s="151">
        <v>4028</v>
      </c>
      <c r="G100" s="151">
        <v>4494</v>
      </c>
      <c r="H100" s="151">
        <v>4962</v>
      </c>
      <c r="I100" s="151">
        <v>5428</v>
      </c>
      <c r="J100" s="151">
        <v>5896</v>
      </c>
      <c r="K100" s="151">
        <v>13943</v>
      </c>
      <c r="L100" s="150">
        <v>0</v>
      </c>
    </row>
    <row r="101" spans="1:12" x14ac:dyDescent="0.3">
      <c r="A101" s="149" t="s">
        <v>1818</v>
      </c>
      <c r="B101" s="150" t="s">
        <v>40</v>
      </c>
      <c r="C101" s="150" t="s">
        <v>1819</v>
      </c>
      <c r="D101" s="150" t="s">
        <v>1820</v>
      </c>
      <c r="E101" s="150" t="s">
        <v>494</v>
      </c>
      <c r="F101" s="151">
        <v>5005</v>
      </c>
      <c r="G101" s="151">
        <v>5585</v>
      </c>
      <c r="H101" s="151">
        <v>6166</v>
      </c>
      <c r="I101" s="151">
        <v>6746</v>
      </c>
      <c r="J101" s="151">
        <v>7326</v>
      </c>
      <c r="K101" s="151">
        <v>13943</v>
      </c>
      <c r="L101" s="150">
        <v>0</v>
      </c>
    </row>
    <row r="102" spans="1:12" x14ac:dyDescent="0.3">
      <c r="A102" s="149" t="s">
        <v>1821</v>
      </c>
      <c r="B102" s="150" t="s">
        <v>40</v>
      </c>
      <c r="C102" s="150" t="s">
        <v>1822</v>
      </c>
      <c r="D102" s="150" t="s">
        <v>1823</v>
      </c>
      <c r="E102" s="150" t="s">
        <v>41</v>
      </c>
      <c r="F102" s="151">
        <v>6262</v>
      </c>
      <c r="G102" s="151">
        <v>7070</v>
      </c>
      <c r="H102" s="151">
        <v>7877</v>
      </c>
      <c r="I102" s="151">
        <v>8685</v>
      </c>
      <c r="J102" s="151">
        <v>9492</v>
      </c>
      <c r="K102" s="151">
        <v>13943</v>
      </c>
      <c r="L102" s="150">
        <v>0</v>
      </c>
    </row>
    <row r="103" spans="1:12" x14ac:dyDescent="0.3">
      <c r="A103" s="149" t="s">
        <v>1824</v>
      </c>
      <c r="B103" s="150" t="s">
        <v>40</v>
      </c>
      <c r="C103" s="150" t="s">
        <v>1825</v>
      </c>
      <c r="D103" s="150" t="s">
        <v>1826</v>
      </c>
      <c r="E103" s="150" t="s">
        <v>60</v>
      </c>
      <c r="F103" s="151">
        <v>6794</v>
      </c>
      <c r="G103" s="151">
        <v>7670</v>
      </c>
      <c r="H103" s="151">
        <v>8548</v>
      </c>
      <c r="I103" s="151">
        <v>9424</v>
      </c>
      <c r="J103" s="151">
        <v>10300</v>
      </c>
      <c r="K103" s="151">
        <v>13943</v>
      </c>
      <c r="L103" s="150">
        <v>0</v>
      </c>
    </row>
    <row r="104" spans="1:12" x14ac:dyDescent="0.3">
      <c r="A104" s="149" t="s">
        <v>218</v>
      </c>
      <c r="B104" s="150" t="s">
        <v>100</v>
      </c>
      <c r="C104" s="150" t="s">
        <v>219</v>
      </c>
      <c r="D104" s="150" t="s">
        <v>1181</v>
      </c>
      <c r="E104" s="150" t="s">
        <v>1182</v>
      </c>
      <c r="F104" s="151">
        <v>3464</v>
      </c>
      <c r="G104" s="151">
        <v>4241</v>
      </c>
      <c r="H104" s="151">
        <v>5019</v>
      </c>
      <c r="I104" s="151">
        <v>5797</v>
      </c>
      <c r="J104" s="151">
        <v>6575</v>
      </c>
      <c r="K104" s="151">
        <v>13943</v>
      </c>
      <c r="L104" s="150">
        <v>0</v>
      </c>
    </row>
    <row r="105" spans="1:12" x14ac:dyDescent="0.3">
      <c r="A105" s="149" t="s">
        <v>220</v>
      </c>
      <c r="B105" s="150" t="s">
        <v>109</v>
      </c>
      <c r="C105" s="150" t="s">
        <v>221</v>
      </c>
      <c r="D105" s="150" t="s">
        <v>1183</v>
      </c>
      <c r="E105" s="150" t="s">
        <v>1184</v>
      </c>
      <c r="F105" s="151">
        <v>2417</v>
      </c>
      <c r="G105" s="151">
        <v>2666</v>
      </c>
      <c r="H105" s="151">
        <v>2915</v>
      </c>
      <c r="I105" s="151">
        <v>3164</v>
      </c>
      <c r="J105" s="151">
        <v>3412</v>
      </c>
      <c r="K105" s="151">
        <v>13943</v>
      </c>
      <c r="L105" s="150">
        <v>1</v>
      </c>
    </row>
    <row r="106" spans="1:12" x14ac:dyDescent="0.3">
      <c r="A106" s="149" t="s">
        <v>223</v>
      </c>
      <c r="B106" s="150" t="s">
        <v>109</v>
      </c>
      <c r="C106" s="150" t="s">
        <v>224</v>
      </c>
      <c r="D106" s="150" t="s">
        <v>1185</v>
      </c>
      <c r="E106" s="150" t="s">
        <v>1186</v>
      </c>
      <c r="F106" s="151">
        <v>2599</v>
      </c>
      <c r="G106" s="151">
        <v>2865</v>
      </c>
      <c r="H106" s="151">
        <v>3133</v>
      </c>
      <c r="I106" s="151">
        <v>3401</v>
      </c>
      <c r="J106" s="151">
        <v>3668</v>
      </c>
      <c r="K106" s="151">
        <v>13943</v>
      </c>
      <c r="L106" s="150">
        <v>1</v>
      </c>
    </row>
    <row r="107" spans="1:12" ht="15" customHeight="1" x14ac:dyDescent="0.3">
      <c r="A107" s="149" t="s">
        <v>226</v>
      </c>
      <c r="B107" s="150" t="s">
        <v>40</v>
      </c>
      <c r="C107" s="150" t="s">
        <v>227</v>
      </c>
      <c r="D107" s="150" t="s">
        <v>1187</v>
      </c>
      <c r="E107" s="150" t="s">
        <v>1129</v>
      </c>
      <c r="F107" s="151">
        <v>3244</v>
      </c>
      <c r="G107" s="151">
        <v>3619</v>
      </c>
      <c r="H107" s="151">
        <v>3995</v>
      </c>
      <c r="I107" s="151">
        <v>4371</v>
      </c>
      <c r="J107" s="151">
        <v>4747</v>
      </c>
      <c r="K107" s="151">
        <v>13943</v>
      </c>
      <c r="L107" s="150">
        <v>0</v>
      </c>
    </row>
    <row r="108" spans="1:12" ht="15" customHeight="1" x14ac:dyDescent="0.3">
      <c r="A108" s="149" t="s">
        <v>228</v>
      </c>
      <c r="B108" s="150" t="s">
        <v>40</v>
      </c>
      <c r="C108" s="150" t="s">
        <v>229</v>
      </c>
      <c r="D108" s="150" t="s">
        <v>1188</v>
      </c>
      <c r="E108" s="150" t="s">
        <v>1081</v>
      </c>
      <c r="F108" s="151">
        <v>3486</v>
      </c>
      <c r="G108" s="151">
        <v>3890</v>
      </c>
      <c r="H108" s="151">
        <v>4294</v>
      </c>
      <c r="I108" s="151">
        <v>4698</v>
      </c>
      <c r="J108" s="151">
        <v>5102</v>
      </c>
      <c r="K108" s="151">
        <v>13943</v>
      </c>
      <c r="L108" s="150">
        <v>0</v>
      </c>
    </row>
    <row r="109" spans="1:12" ht="15" customHeight="1" x14ac:dyDescent="0.3">
      <c r="A109" s="149" t="s">
        <v>230</v>
      </c>
      <c r="B109" s="150" t="s">
        <v>40</v>
      </c>
      <c r="C109" s="150" t="s">
        <v>231</v>
      </c>
      <c r="D109" s="150" t="s">
        <v>1189</v>
      </c>
      <c r="E109" s="150" t="s">
        <v>1083</v>
      </c>
      <c r="F109" s="151">
        <v>4028</v>
      </c>
      <c r="G109" s="151">
        <v>4494</v>
      </c>
      <c r="H109" s="151">
        <v>4962</v>
      </c>
      <c r="I109" s="151">
        <v>5428</v>
      </c>
      <c r="J109" s="151">
        <v>5896</v>
      </c>
      <c r="K109" s="151">
        <v>13943</v>
      </c>
      <c r="L109" s="150">
        <v>0</v>
      </c>
    </row>
    <row r="110" spans="1:12" ht="15" customHeight="1" x14ac:dyDescent="0.3">
      <c r="A110" s="149" t="s">
        <v>232</v>
      </c>
      <c r="B110" s="150" t="s">
        <v>40</v>
      </c>
      <c r="C110" s="150" t="s">
        <v>233</v>
      </c>
      <c r="D110" s="150" t="s">
        <v>1190</v>
      </c>
      <c r="E110" s="150" t="s">
        <v>494</v>
      </c>
      <c r="F110" s="151">
        <v>5005</v>
      </c>
      <c r="G110" s="151">
        <v>5585</v>
      </c>
      <c r="H110" s="151">
        <v>6166</v>
      </c>
      <c r="I110" s="151">
        <v>6746</v>
      </c>
      <c r="J110" s="151">
        <v>7326</v>
      </c>
      <c r="K110" s="151">
        <v>13943</v>
      </c>
      <c r="L110" s="150">
        <v>0</v>
      </c>
    </row>
    <row r="111" spans="1:12" ht="15" customHeight="1" x14ac:dyDescent="0.3">
      <c r="A111" s="149" t="s">
        <v>234</v>
      </c>
      <c r="B111" s="150" t="s">
        <v>40</v>
      </c>
      <c r="C111" s="150" t="s">
        <v>235</v>
      </c>
      <c r="D111" s="150" t="s">
        <v>1191</v>
      </c>
      <c r="E111" s="150" t="s">
        <v>151</v>
      </c>
      <c r="F111" s="151">
        <v>5771</v>
      </c>
      <c r="G111" s="151">
        <v>6516</v>
      </c>
      <c r="H111" s="151">
        <v>7259</v>
      </c>
      <c r="I111" s="151">
        <v>8005</v>
      </c>
      <c r="J111" s="151">
        <v>8749</v>
      </c>
      <c r="K111" s="151">
        <v>13943</v>
      </c>
      <c r="L111" s="150">
        <v>0</v>
      </c>
    </row>
    <row r="112" spans="1:12" ht="15" customHeight="1" x14ac:dyDescent="0.3">
      <c r="A112" s="149" t="s">
        <v>236</v>
      </c>
      <c r="B112" s="150" t="s">
        <v>40</v>
      </c>
      <c r="C112" s="150" t="s">
        <v>237</v>
      </c>
      <c r="D112" s="150" t="s">
        <v>1192</v>
      </c>
      <c r="E112" s="150" t="s">
        <v>41</v>
      </c>
      <c r="F112" s="151">
        <v>6262</v>
      </c>
      <c r="G112" s="151">
        <v>7070</v>
      </c>
      <c r="H112" s="151">
        <v>7877</v>
      </c>
      <c r="I112" s="151">
        <v>8685</v>
      </c>
      <c r="J112" s="151">
        <v>9492</v>
      </c>
      <c r="K112" s="151">
        <v>13943</v>
      </c>
      <c r="L112" s="150">
        <v>0</v>
      </c>
    </row>
    <row r="113" spans="1:12" ht="15" customHeight="1" x14ac:dyDescent="0.3">
      <c r="A113" s="149" t="s">
        <v>238</v>
      </c>
      <c r="B113" s="150" t="s">
        <v>40</v>
      </c>
      <c r="C113" s="150" t="s">
        <v>239</v>
      </c>
      <c r="D113" s="150" t="s">
        <v>1193</v>
      </c>
      <c r="E113" s="150" t="s">
        <v>685</v>
      </c>
      <c r="F113" s="151">
        <v>6361</v>
      </c>
      <c r="G113" s="151">
        <v>7347</v>
      </c>
      <c r="H113" s="151">
        <v>8333</v>
      </c>
      <c r="I113" s="151">
        <v>9320</v>
      </c>
      <c r="J113" s="151">
        <v>10306</v>
      </c>
      <c r="K113" s="151">
        <v>13943</v>
      </c>
      <c r="L113" s="150">
        <v>0</v>
      </c>
    </row>
    <row r="114" spans="1:12" ht="15" customHeight="1" x14ac:dyDescent="0.3">
      <c r="A114" s="149" t="s">
        <v>240</v>
      </c>
      <c r="B114" s="150" t="s">
        <v>40</v>
      </c>
      <c r="C114" s="150" t="s">
        <v>241</v>
      </c>
      <c r="D114" s="150" t="s">
        <v>1194</v>
      </c>
      <c r="E114" s="150" t="s">
        <v>1083</v>
      </c>
      <c r="F114" s="151">
        <v>4028</v>
      </c>
      <c r="G114" s="151">
        <v>4494</v>
      </c>
      <c r="H114" s="151">
        <v>4962</v>
      </c>
      <c r="I114" s="151">
        <v>5428</v>
      </c>
      <c r="J114" s="151">
        <v>5896</v>
      </c>
      <c r="K114" s="151">
        <v>13943</v>
      </c>
      <c r="L114" s="150">
        <v>0</v>
      </c>
    </row>
    <row r="115" spans="1:12" ht="15" customHeight="1" x14ac:dyDescent="0.3">
      <c r="A115" s="149" t="s">
        <v>242</v>
      </c>
      <c r="B115" s="150" t="s">
        <v>40</v>
      </c>
      <c r="C115" s="150" t="s">
        <v>243</v>
      </c>
      <c r="D115" s="150" t="s">
        <v>1195</v>
      </c>
      <c r="E115" s="150" t="s">
        <v>494</v>
      </c>
      <c r="F115" s="151">
        <v>5005</v>
      </c>
      <c r="G115" s="151">
        <v>5585</v>
      </c>
      <c r="H115" s="151">
        <v>6166</v>
      </c>
      <c r="I115" s="151">
        <v>6746</v>
      </c>
      <c r="J115" s="151">
        <v>7326</v>
      </c>
      <c r="K115" s="151">
        <v>13943</v>
      </c>
      <c r="L115" s="150">
        <v>0</v>
      </c>
    </row>
    <row r="116" spans="1:12" ht="15" customHeight="1" x14ac:dyDescent="0.3">
      <c r="A116" s="149" t="s">
        <v>244</v>
      </c>
      <c r="B116" s="150" t="s">
        <v>40</v>
      </c>
      <c r="C116" s="150" t="s">
        <v>245</v>
      </c>
      <c r="D116" s="150" t="s">
        <v>1196</v>
      </c>
      <c r="E116" s="150" t="s">
        <v>151</v>
      </c>
      <c r="F116" s="151">
        <v>5771</v>
      </c>
      <c r="G116" s="151">
        <v>6516</v>
      </c>
      <c r="H116" s="151">
        <v>7259</v>
      </c>
      <c r="I116" s="151">
        <v>8005</v>
      </c>
      <c r="J116" s="151">
        <v>8749</v>
      </c>
      <c r="K116" s="151">
        <v>13943</v>
      </c>
      <c r="L116" s="150">
        <v>0</v>
      </c>
    </row>
    <row r="117" spans="1:12" ht="15" customHeight="1" x14ac:dyDescent="0.3">
      <c r="A117" s="149" t="s">
        <v>246</v>
      </c>
      <c r="B117" s="150" t="s">
        <v>40</v>
      </c>
      <c r="C117" s="150" t="s">
        <v>247</v>
      </c>
      <c r="D117" s="150" t="s">
        <v>1197</v>
      </c>
      <c r="E117" s="150" t="s">
        <v>1081</v>
      </c>
      <c r="F117" s="151">
        <v>3486</v>
      </c>
      <c r="G117" s="151">
        <v>3890</v>
      </c>
      <c r="H117" s="151">
        <v>4294</v>
      </c>
      <c r="I117" s="151">
        <v>4698</v>
      </c>
      <c r="J117" s="151">
        <v>5102</v>
      </c>
      <c r="K117" s="151">
        <v>13943</v>
      </c>
      <c r="L117" s="150">
        <v>0</v>
      </c>
    </row>
    <row r="118" spans="1:12" ht="15" customHeight="1" x14ac:dyDescent="0.3">
      <c r="A118" s="149" t="s">
        <v>1827</v>
      </c>
      <c r="B118" s="150" t="s">
        <v>40</v>
      </c>
      <c r="C118" s="150" t="s">
        <v>1828</v>
      </c>
      <c r="D118" s="150" t="s">
        <v>1829</v>
      </c>
      <c r="E118" s="150" t="s">
        <v>1129</v>
      </c>
      <c r="F118" s="151">
        <v>3244</v>
      </c>
      <c r="G118" s="151">
        <v>3619</v>
      </c>
      <c r="H118" s="151">
        <v>3995</v>
      </c>
      <c r="I118" s="151">
        <v>4371</v>
      </c>
      <c r="J118" s="151">
        <v>4747</v>
      </c>
      <c r="K118" s="151">
        <v>13943</v>
      </c>
      <c r="L118" s="150">
        <v>0</v>
      </c>
    </row>
    <row r="119" spans="1:12" ht="15" customHeight="1" x14ac:dyDescent="0.3">
      <c r="A119" s="149" t="s">
        <v>1830</v>
      </c>
      <c r="B119" s="150" t="s">
        <v>40</v>
      </c>
      <c r="C119" s="150" t="s">
        <v>1831</v>
      </c>
      <c r="D119" s="150" t="s">
        <v>1832</v>
      </c>
      <c r="E119" s="150" t="s">
        <v>1081</v>
      </c>
      <c r="F119" s="151">
        <v>3486</v>
      </c>
      <c r="G119" s="151">
        <v>3890</v>
      </c>
      <c r="H119" s="151">
        <v>4294</v>
      </c>
      <c r="I119" s="151">
        <v>4698</v>
      </c>
      <c r="J119" s="151">
        <v>5102</v>
      </c>
      <c r="K119" s="151">
        <v>13943</v>
      </c>
      <c r="L119" s="150">
        <v>0</v>
      </c>
    </row>
    <row r="120" spans="1:12" ht="15" customHeight="1" x14ac:dyDescent="0.3">
      <c r="A120" s="149" t="s">
        <v>1833</v>
      </c>
      <c r="B120" s="150" t="s">
        <v>40</v>
      </c>
      <c r="C120" s="150" t="s">
        <v>1834</v>
      </c>
      <c r="D120" s="150" t="s">
        <v>1835</v>
      </c>
      <c r="E120" s="150" t="s">
        <v>1083</v>
      </c>
      <c r="F120" s="151">
        <v>4028</v>
      </c>
      <c r="G120" s="151">
        <v>4494</v>
      </c>
      <c r="H120" s="151">
        <v>4962</v>
      </c>
      <c r="I120" s="151">
        <v>5428</v>
      </c>
      <c r="J120" s="151">
        <v>5896</v>
      </c>
      <c r="K120" s="151">
        <v>13943</v>
      </c>
      <c r="L120" s="150">
        <v>0</v>
      </c>
    </row>
    <row r="121" spans="1:12" ht="15" customHeight="1" x14ac:dyDescent="0.3">
      <c r="A121" s="149" t="s">
        <v>1836</v>
      </c>
      <c r="B121" s="150" t="s">
        <v>40</v>
      </c>
      <c r="C121" s="150" t="s">
        <v>1837</v>
      </c>
      <c r="D121" s="150" t="s">
        <v>1838</v>
      </c>
      <c r="E121" s="150" t="s">
        <v>494</v>
      </c>
      <c r="F121" s="151">
        <v>5005</v>
      </c>
      <c r="G121" s="151">
        <v>5585</v>
      </c>
      <c r="H121" s="151">
        <v>6166</v>
      </c>
      <c r="I121" s="151">
        <v>6746</v>
      </c>
      <c r="J121" s="151">
        <v>7326</v>
      </c>
      <c r="K121" s="151">
        <v>13943</v>
      </c>
      <c r="L121" s="150">
        <v>0</v>
      </c>
    </row>
    <row r="122" spans="1:12" ht="15" customHeight="1" x14ac:dyDescent="0.3">
      <c r="A122" s="149" t="s">
        <v>1839</v>
      </c>
      <c r="B122" s="150" t="s">
        <v>40</v>
      </c>
      <c r="C122" s="150" t="s">
        <v>1840</v>
      </c>
      <c r="D122" s="150" t="s">
        <v>1841</v>
      </c>
      <c r="E122" s="150" t="s">
        <v>41</v>
      </c>
      <c r="F122" s="151">
        <v>6262</v>
      </c>
      <c r="G122" s="151">
        <v>7070</v>
      </c>
      <c r="H122" s="151">
        <v>7877</v>
      </c>
      <c r="I122" s="151">
        <v>8685</v>
      </c>
      <c r="J122" s="151">
        <v>9492</v>
      </c>
      <c r="K122" s="151">
        <v>13943</v>
      </c>
      <c r="L122" s="150">
        <v>0</v>
      </c>
    </row>
    <row r="123" spans="1:12" x14ac:dyDescent="0.3">
      <c r="A123" s="149" t="s">
        <v>1842</v>
      </c>
      <c r="B123" s="150" t="s">
        <v>40</v>
      </c>
      <c r="C123" s="150" t="s">
        <v>1843</v>
      </c>
      <c r="D123" s="150" t="s">
        <v>1844</v>
      </c>
      <c r="E123" s="150" t="s">
        <v>60</v>
      </c>
      <c r="F123" s="151">
        <v>6794</v>
      </c>
      <c r="G123" s="151">
        <v>7670</v>
      </c>
      <c r="H123" s="151">
        <v>8548</v>
      </c>
      <c r="I123" s="151">
        <v>9424</v>
      </c>
      <c r="J123" s="151">
        <v>10300</v>
      </c>
      <c r="K123" s="151">
        <v>13943</v>
      </c>
      <c r="L123" s="150">
        <v>0</v>
      </c>
    </row>
    <row r="124" spans="1:12" x14ac:dyDescent="0.3">
      <c r="A124" s="149" t="s">
        <v>248</v>
      </c>
      <c r="B124" s="150" t="s">
        <v>72</v>
      </c>
      <c r="C124" s="150" t="s">
        <v>249</v>
      </c>
      <c r="D124" s="150" t="s">
        <v>1198</v>
      </c>
      <c r="E124" s="150" t="s">
        <v>79</v>
      </c>
      <c r="F124" s="151">
        <v>4230</v>
      </c>
      <c r="G124" s="151">
        <v>4721</v>
      </c>
      <c r="H124" s="151">
        <v>5211</v>
      </c>
      <c r="I124" s="151">
        <v>5701</v>
      </c>
      <c r="J124" s="151">
        <v>6191</v>
      </c>
      <c r="K124" s="151">
        <v>13943</v>
      </c>
      <c r="L124" s="150">
        <v>1</v>
      </c>
    </row>
    <row r="125" spans="1:12" x14ac:dyDescent="0.3">
      <c r="A125" s="149" t="s">
        <v>250</v>
      </c>
      <c r="B125" s="150" t="s">
        <v>72</v>
      </c>
      <c r="C125" s="150" t="s">
        <v>251</v>
      </c>
      <c r="D125" s="150" t="s">
        <v>1199</v>
      </c>
      <c r="E125" s="150" t="s">
        <v>880</v>
      </c>
      <c r="F125" s="151">
        <v>5118</v>
      </c>
      <c r="G125" s="151">
        <v>5711</v>
      </c>
      <c r="H125" s="151">
        <v>6305</v>
      </c>
      <c r="I125" s="151">
        <v>6898</v>
      </c>
      <c r="J125" s="151">
        <v>7491</v>
      </c>
      <c r="K125" s="151">
        <v>13943</v>
      </c>
      <c r="L125" s="150">
        <v>0</v>
      </c>
    </row>
    <row r="126" spans="1:12" x14ac:dyDescent="0.3">
      <c r="A126" s="149" t="s">
        <v>252</v>
      </c>
      <c r="B126" s="150" t="s">
        <v>40</v>
      </c>
      <c r="C126" s="150" t="s">
        <v>253</v>
      </c>
      <c r="D126" s="150" t="s">
        <v>1200</v>
      </c>
      <c r="E126" s="150" t="s">
        <v>685</v>
      </c>
      <c r="F126" s="151">
        <v>6361</v>
      </c>
      <c r="G126" s="151">
        <v>7347</v>
      </c>
      <c r="H126" s="151">
        <v>8333</v>
      </c>
      <c r="I126" s="151">
        <v>9320</v>
      </c>
      <c r="J126" s="151">
        <v>10306</v>
      </c>
      <c r="K126" s="151">
        <v>13943</v>
      </c>
      <c r="L126" s="150">
        <v>0</v>
      </c>
    </row>
    <row r="127" spans="1:12" ht="15" customHeight="1" x14ac:dyDescent="0.3">
      <c r="A127" s="149" t="s">
        <v>254</v>
      </c>
      <c r="B127" s="150" t="s">
        <v>72</v>
      </c>
      <c r="C127" s="150" t="s">
        <v>255</v>
      </c>
      <c r="D127" s="150" t="s">
        <v>1201</v>
      </c>
      <c r="E127" s="150" t="s">
        <v>1202</v>
      </c>
      <c r="F127" s="151">
        <v>2535</v>
      </c>
      <c r="G127" s="151">
        <v>2802</v>
      </c>
      <c r="H127" s="151">
        <v>3069</v>
      </c>
      <c r="I127" s="151">
        <v>3336</v>
      </c>
      <c r="J127" s="151">
        <v>3604</v>
      </c>
      <c r="K127" s="151">
        <v>13943</v>
      </c>
      <c r="L127" s="150">
        <v>1</v>
      </c>
    </row>
    <row r="128" spans="1:12" ht="15" customHeight="1" x14ac:dyDescent="0.3">
      <c r="A128" s="149" t="s">
        <v>256</v>
      </c>
      <c r="B128" s="150" t="s">
        <v>72</v>
      </c>
      <c r="C128" s="150" t="s">
        <v>257</v>
      </c>
      <c r="D128" s="150" t="s">
        <v>1203</v>
      </c>
      <c r="E128" s="150" t="s">
        <v>929</v>
      </c>
      <c r="F128" s="151">
        <v>3149</v>
      </c>
      <c r="G128" s="151">
        <v>3480</v>
      </c>
      <c r="H128" s="151">
        <v>3812</v>
      </c>
      <c r="I128" s="151">
        <v>4144</v>
      </c>
      <c r="J128" s="151">
        <v>4476</v>
      </c>
      <c r="K128" s="151">
        <v>13943</v>
      </c>
      <c r="L128" s="150">
        <v>1</v>
      </c>
    </row>
    <row r="129" spans="1:12" ht="15" customHeight="1" x14ac:dyDescent="0.3">
      <c r="A129" s="149" t="s">
        <v>258</v>
      </c>
      <c r="B129" s="150" t="s">
        <v>72</v>
      </c>
      <c r="C129" s="150" t="s">
        <v>259</v>
      </c>
      <c r="D129" s="150" t="s">
        <v>1204</v>
      </c>
      <c r="E129" s="150" t="s">
        <v>1102</v>
      </c>
      <c r="F129" s="151">
        <v>1765</v>
      </c>
      <c r="G129" s="151">
        <v>1951</v>
      </c>
      <c r="H129" s="151">
        <v>2137</v>
      </c>
      <c r="I129" s="151">
        <v>2324</v>
      </c>
      <c r="J129" s="151">
        <v>2508</v>
      </c>
      <c r="K129" s="151">
        <v>13943</v>
      </c>
      <c r="L129" s="150">
        <v>1</v>
      </c>
    </row>
    <row r="130" spans="1:12" ht="15" customHeight="1" x14ac:dyDescent="0.3">
      <c r="A130" s="149" t="s">
        <v>260</v>
      </c>
      <c r="B130" s="150" t="s">
        <v>72</v>
      </c>
      <c r="C130" s="150" t="s">
        <v>261</v>
      </c>
      <c r="D130" s="150" t="s">
        <v>1205</v>
      </c>
      <c r="E130" s="150" t="s">
        <v>1098</v>
      </c>
      <c r="F130" s="151">
        <v>2357</v>
      </c>
      <c r="G130" s="151">
        <v>2605</v>
      </c>
      <c r="H130" s="151">
        <v>2855</v>
      </c>
      <c r="I130" s="151">
        <v>3103</v>
      </c>
      <c r="J130" s="151">
        <v>3352</v>
      </c>
      <c r="K130" s="151">
        <v>13943</v>
      </c>
      <c r="L130" s="150">
        <v>1</v>
      </c>
    </row>
    <row r="131" spans="1:12" ht="15" customHeight="1" x14ac:dyDescent="0.3">
      <c r="A131" s="149" t="s">
        <v>262</v>
      </c>
      <c r="B131" s="150" t="s">
        <v>72</v>
      </c>
      <c r="C131" s="150" t="s">
        <v>263</v>
      </c>
      <c r="D131" s="150" t="s">
        <v>1206</v>
      </c>
      <c r="E131" s="150" t="s">
        <v>1102</v>
      </c>
      <c r="F131" s="151">
        <v>1765</v>
      </c>
      <c r="G131" s="151">
        <v>1951</v>
      </c>
      <c r="H131" s="151">
        <v>2137</v>
      </c>
      <c r="I131" s="151">
        <v>2324</v>
      </c>
      <c r="J131" s="151">
        <v>2508</v>
      </c>
      <c r="K131" s="151">
        <v>13943</v>
      </c>
      <c r="L131" s="150">
        <v>1</v>
      </c>
    </row>
    <row r="132" spans="1:12" ht="15" customHeight="1" x14ac:dyDescent="0.3">
      <c r="A132" s="149" t="s">
        <v>1845</v>
      </c>
      <c r="B132" s="150" t="s">
        <v>40</v>
      </c>
      <c r="C132" s="150" t="s">
        <v>1846</v>
      </c>
      <c r="D132" s="150" t="s">
        <v>1847</v>
      </c>
      <c r="E132" s="150" t="s">
        <v>1129</v>
      </c>
      <c r="F132" s="151">
        <v>3244</v>
      </c>
      <c r="G132" s="151">
        <v>3619</v>
      </c>
      <c r="H132" s="151">
        <v>3995</v>
      </c>
      <c r="I132" s="151">
        <v>4371</v>
      </c>
      <c r="J132" s="151">
        <v>4747</v>
      </c>
      <c r="K132" s="151">
        <v>13943</v>
      </c>
      <c r="L132" s="150">
        <v>0</v>
      </c>
    </row>
    <row r="133" spans="1:12" ht="15" customHeight="1" x14ac:dyDescent="0.3">
      <c r="A133" s="149" t="s">
        <v>1848</v>
      </c>
      <c r="B133" s="150" t="s">
        <v>40</v>
      </c>
      <c r="C133" s="150" t="s">
        <v>1849</v>
      </c>
      <c r="D133" s="150" t="s">
        <v>1850</v>
      </c>
      <c r="E133" s="150" t="s">
        <v>1081</v>
      </c>
      <c r="F133" s="151">
        <v>3486</v>
      </c>
      <c r="G133" s="151">
        <v>3890</v>
      </c>
      <c r="H133" s="151">
        <v>4294</v>
      </c>
      <c r="I133" s="151">
        <v>4698</v>
      </c>
      <c r="J133" s="151">
        <v>5102</v>
      </c>
      <c r="K133" s="151">
        <v>13943</v>
      </c>
      <c r="L133" s="150">
        <v>0</v>
      </c>
    </row>
    <row r="134" spans="1:12" ht="15" customHeight="1" x14ac:dyDescent="0.3">
      <c r="A134" s="149" t="s">
        <v>1851</v>
      </c>
      <c r="B134" s="150" t="s">
        <v>40</v>
      </c>
      <c r="C134" s="150" t="s">
        <v>1852</v>
      </c>
      <c r="D134" s="150" t="s">
        <v>1853</v>
      </c>
      <c r="E134" s="150" t="s">
        <v>1083</v>
      </c>
      <c r="F134" s="151">
        <v>4028</v>
      </c>
      <c r="G134" s="151">
        <v>4494</v>
      </c>
      <c r="H134" s="151">
        <v>4962</v>
      </c>
      <c r="I134" s="151">
        <v>5428</v>
      </c>
      <c r="J134" s="151">
        <v>5896</v>
      </c>
      <c r="K134" s="151">
        <v>13943</v>
      </c>
      <c r="L134" s="150">
        <v>0</v>
      </c>
    </row>
    <row r="135" spans="1:12" ht="15" customHeight="1" x14ac:dyDescent="0.3">
      <c r="A135" s="149" t="s">
        <v>1854</v>
      </c>
      <c r="B135" s="150" t="s">
        <v>40</v>
      </c>
      <c r="C135" s="150" t="s">
        <v>1855</v>
      </c>
      <c r="D135" s="150" t="s">
        <v>1856</v>
      </c>
      <c r="E135" s="150" t="s">
        <v>494</v>
      </c>
      <c r="F135" s="151">
        <v>5005</v>
      </c>
      <c r="G135" s="151">
        <v>5585</v>
      </c>
      <c r="H135" s="151">
        <v>6166</v>
      </c>
      <c r="I135" s="151">
        <v>6746</v>
      </c>
      <c r="J135" s="151">
        <v>7326</v>
      </c>
      <c r="K135" s="151">
        <v>13943</v>
      </c>
      <c r="L135" s="150">
        <v>0</v>
      </c>
    </row>
    <row r="136" spans="1:12" ht="15" customHeight="1" x14ac:dyDescent="0.3">
      <c r="A136" s="149" t="s">
        <v>1857</v>
      </c>
      <c r="B136" s="150" t="s">
        <v>40</v>
      </c>
      <c r="C136" s="150" t="s">
        <v>1858</v>
      </c>
      <c r="D136" s="150" t="s">
        <v>1859</v>
      </c>
      <c r="E136" s="150" t="s">
        <v>41</v>
      </c>
      <c r="F136" s="151">
        <v>6262</v>
      </c>
      <c r="G136" s="151">
        <v>7070</v>
      </c>
      <c r="H136" s="151">
        <v>7877</v>
      </c>
      <c r="I136" s="151">
        <v>8685</v>
      </c>
      <c r="J136" s="151">
        <v>9492</v>
      </c>
      <c r="K136" s="151">
        <v>13943</v>
      </c>
      <c r="L136" s="150">
        <v>0</v>
      </c>
    </row>
    <row r="137" spans="1:12" ht="15" customHeight="1" x14ac:dyDescent="0.3">
      <c r="A137" s="149" t="s">
        <v>1860</v>
      </c>
      <c r="B137" s="150" t="s">
        <v>40</v>
      </c>
      <c r="C137" s="150" t="s">
        <v>1861</v>
      </c>
      <c r="D137" s="150" t="s">
        <v>1862</v>
      </c>
      <c r="E137" s="150" t="s">
        <v>60</v>
      </c>
      <c r="F137" s="151">
        <v>6794</v>
      </c>
      <c r="G137" s="151">
        <v>7670</v>
      </c>
      <c r="H137" s="151">
        <v>8548</v>
      </c>
      <c r="I137" s="151">
        <v>9424</v>
      </c>
      <c r="J137" s="151">
        <v>10300</v>
      </c>
      <c r="K137" s="151">
        <v>13943</v>
      </c>
      <c r="L137" s="150">
        <v>0</v>
      </c>
    </row>
    <row r="138" spans="1:12" ht="15" customHeight="1" x14ac:dyDescent="0.3">
      <c r="A138" s="149" t="s">
        <v>265</v>
      </c>
      <c r="B138" s="150" t="s">
        <v>40</v>
      </c>
      <c r="C138" s="150" t="s">
        <v>266</v>
      </c>
      <c r="D138" s="150" t="s">
        <v>1207</v>
      </c>
      <c r="E138" s="150" t="s">
        <v>60</v>
      </c>
      <c r="F138" s="151">
        <v>6794</v>
      </c>
      <c r="G138" s="151">
        <v>7670</v>
      </c>
      <c r="H138" s="151">
        <v>8548</v>
      </c>
      <c r="I138" s="151">
        <v>9424</v>
      </c>
      <c r="J138" s="151">
        <v>10300</v>
      </c>
      <c r="K138" s="151">
        <v>13943</v>
      </c>
      <c r="L138" s="150">
        <v>0</v>
      </c>
    </row>
    <row r="139" spans="1:12" ht="15" customHeight="1" x14ac:dyDescent="0.3">
      <c r="A139" s="149" t="s">
        <v>267</v>
      </c>
      <c r="B139" s="150" t="s">
        <v>40</v>
      </c>
      <c r="C139" s="150" t="s">
        <v>268</v>
      </c>
      <c r="D139" s="150" t="s">
        <v>1208</v>
      </c>
      <c r="E139" s="150" t="s">
        <v>44</v>
      </c>
      <c r="F139" s="151">
        <v>7373</v>
      </c>
      <c r="G139" s="151">
        <v>8323</v>
      </c>
      <c r="H139" s="151">
        <v>9274</v>
      </c>
      <c r="I139" s="151">
        <v>10224</v>
      </c>
      <c r="J139" s="151">
        <v>11175</v>
      </c>
      <c r="K139" s="151">
        <v>13943</v>
      </c>
      <c r="L139" s="150">
        <v>0</v>
      </c>
    </row>
    <row r="140" spans="1:12" ht="15" customHeight="1" x14ac:dyDescent="0.3">
      <c r="A140" s="149" t="s">
        <v>269</v>
      </c>
      <c r="B140" s="150" t="s">
        <v>40</v>
      </c>
      <c r="C140" s="150" t="s">
        <v>270</v>
      </c>
      <c r="D140" s="150" t="s">
        <v>1209</v>
      </c>
      <c r="E140" s="150" t="s">
        <v>171</v>
      </c>
      <c r="F140" s="151">
        <v>7187</v>
      </c>
      <c r="G140" s="151">
        <v>8302</v>
      </c>
      <c r="H140" s="151">
        <v>9418</v>
      </c>
      <c r="I140" s="151">
        <v>10533</v>
      </c>
      <c r="J140" s="151">
        <v>11647</v>
      </c>
      <c r="K140" s="151">
        <v>13943</v>
      </c>
      <c r="L140" s="150">
        <v>0</v>
      </c>
    </row>
    <row r="141" spans="1:12" ht="15" customHeight="1" x14ac:dyDescent="0.3">
      <c r="A141" s="149" t="s">
        <v>271</v>
      </c>
      <c r="B141" s="150" t="s">
        <v>100</v>
      </c>
      <c r="C141" s="150" t="s">
        <v>272</v>
      </c>
      <c r="D141" s="150" t="s">
        <v>1210</v>
      </c>
      <c r="E141" s="150" t="s">
        <v>1211</v>
      </c>
      <c r="F141" s="151">
        <v>4747</v>
      </c>
      <c r="G141" s="151">
        <v>5323</v>
      </c>
      <c r="H141" s="151">
        <v>5901</v>
      </c>
      <c r="I141" s="151">
        <v>6477</v>
      </c>
      <c r="J141" s="151">
        <v>7054</v>
      </c>
      <c r="K141" s="151">
        <v>13943</v>
      </c>
      <c r="L141" s="150">
        <v>1</v>
      </c>
    </row>
    <row r="142" spans="1:12" ht="15" customHeight="1" x14ac:dyDescent="0.3">
      <c r="A142" s="149" t="s">
        <v>273</v>
      </c>
      <c r="B142" s="150" t="s">
        <v>100</v>
      </c>
      <c r="C142" s="150" t="s">
        <v>274</v>
      </c>
      <c r="D142" s="150" t="s">
        <v>1212</v>
      </c>
      <c r="E142" s="150" t="s">
        <v>1213</v>
      </c>
      <c r="F142" s="151">
        <v>4887</v>
      </c>
      <c r="G142" s="151">
        <v>5646</v>
      </c>
      <c r="H142" s="151">
        <v>6404</v>
      </c>
      <c r="I142" s="151">
        <v>7162</v>
      </c>
      <c r="J142" s="151">
        <v>7919</v>
      </c>
      <c r="K142" s="151">
        <v>13943</v>
      </c>
      <c r="L142" s="150">
        <v>0</v>
      </c>
    </row>
    <row r="143" spans="1:12" ht="15" customHeight="1" x14ac:dyDescent="0.3">
      <c r="A143" s="149" t="s">
        <v>1863</v>
      </c>
      <c r="B143" s="150" t="s">
        <v>100</v>
      </c>
      <c r="C143" s="150" t="s">
        <v>275</v>
      </c>
      <c r="D143" s="150" t="s">
        <v>1214</v>
      </c>
      <c r="E143" s="150" t="s">
        <v>1215</v>
      </c>
      <c r="F143" s="151">
        <v>3821</v>
      </c>
      <c r="G143" s="151">
        <v>4286</v>
      </c>
      <c r="H143" s="151">
        <v>4750</v>
      </c>
      <c r="I143" s="151">
        <v>5215</v>
      </c>
      <c r="J143" s="151">
        <v>5678</v>
      </c>
      <c r="K143" s="151">
        <v>13943</v>
      </c>
      <c r="L143" s="150">
        <v>1</v>
      </c>
    </row>
    <row r="144" spans="1:12" ht="15" customHeight="1" x14ac:dyDescent="0.3">
      <c r="A144" s="149" t="s">
        <v>1864</v>
      </c>
      <c r="B144" s="150" t="s">
        <v>100</v>
      </c>
      <c r="C144" s="150" t="s">
        <v>276</v>
      </c>
      <c r="D144" s="150" t="s">
        <v>1216</v>
      </c>
      <c r="E144" s="150" t="s">
        <v>1217</v>
      </c>
      <c r="F144" s="151">
        <v>4211</v>
      </c>
      <c r="G144" s="151">
        <v>4723</v>
      </c>
      <c r="H144" s="151">
        <v>5235</v>
      </c>
      <c r="I144" s="151">
        <v>5746</v>
      </c>
      <c r="J144" s="151">
        <v>6257</v>
      </c>
      <c r="K144" s="151">
        <v>13943</v>
      </c>
      <c r="L144" s="150">
        <v>1</v>
      </c>
    </row>
    <row r="145" spans="1:12" ht="15" customHeight="1" x14ac:dyDescent="0.3">
      <c r="A145" s="149" t="s">
        <v>1865</v>
      </c>
      <c r="B145" s="150" t="s">
        <v>100</v>
      </c>
      <c r="C145" s="150" t="s">
        <v>277</v>
      </c>
      <c r="D145" s="150" t="s">
        <v>1218</v>
      </c>
      <c r="E145" s="150" t="s">
        <v>1211</v>
      </c>
      <c r="F145" s="151">
        <v>4747</v>
      </c>
      <c r="G145" s="151">
        <v>5323</v>
      </c>
      <c r="H145" s="151">
        <v>5901</v>
      </c>
      <c r="I145" s="151">
        <v>6477</v>
      </c>
      <c r="J145" s="151">
        <v>7054</v>
      </c>
      <c r="K145" s="151">
        <v>13943</v>
      </c>
      <c r="L145" s="150">
        <v>0</v>
      </c>
    </row>
    <row r="146" spans="1:12" ht="15" customHeight="1" x14ac:dyDescent="0.3">
      <c r="A146" s="149" t="s">
        <v>278</v>
      </c>
      <c r="B146" s="150" t="s">
        <v>100</v>
      </c>
      <c r="C146" s="150" t="s">
        <v>279</v>
      </c>
      <c r="D146" s="150" t="s">
        <v>1219</v>
      </c>
      <c r="E146" s="150" t="s">
        <v>1220</v>
      </c>
      <c r="F146" s="151">
        <v>3718</v>
      </c>
      <c r="G146" s="151">
        <v>4171</v>
      </c>
      <c r="H146" s="151">
        <v>4623</v>
      </c>
      <c r="I146" s="151">
        <v>5075</v>
      </c>
      <c r="J146" s="151">
        <v>5527</v>
      </c>
      <c r="K146" s="151">
        <v>13943</v>
      </c>
      <c r="L146" s="150">
        <v>1</v>
      </c>
    </row>
    <row r="147" spans="1:12" ht="15" customHeight="1" x14ac:dyDescent="0.3">
      <c r="A147" s="149" t="s">
        <v>280</v>
      </c>
      <c r="B147" s="150" t="s">
        <v>100</v>
      </c>
      <c r="C147" s="150" t="s">
        <v>281</v>
      </c>
      <c r="D147" s="150" t="s">
        <v>1221</v>
      </c>
      <c r="E147" s="150" t="s">
        <v>1222</v>
      </c>
      <c r="F147" s="151">
        <v>4099</v>
      </c>
      <c r="G147" s="151">
        <v>4597</v>
      </c>
      <c r="H147" s="151">
        <v>5096</v>
      </c>
      <c r="I147" s="151">
        <v>5595</v>
      </c>
      <c r="J147" s="151">
        <v>6092</v>
      </c>
      <c r="K147" s="151">
        <v>13943</v>
      </c>
      <c r="L147" s="150">
        <v>1</v>
      </c>
    </row>
    <row r="148" spans="1:12" ht="15" customHeight="1" x14ac:dyDescent="0.3">
      <c r="A148" s="149" t="s">
        <v>282</v>
      </c>
      <c r="B148" s="150" t="s">
        <v>100</v>
      </c>
      <c r="C148" s="150" t="s">
        <v>283</v>
      </c>
      <c r="D148" s="150" t="s">
        <v>1223</v>
      </c>
      <c r="E148" s="150" t="s">
        <v>1211</v>
      </c>
      <c r="F148" s="151">
        <v>4747</v>
      </c>
      <c r="G148" s="151">
        <v>5323</v>
      </c>
      <c r="H148" s="151">
        <v>5901</v>
      </c>
      <c r="I148" s="151">
        <v>6477</v>
      </c>
      <c r="J148" s="151">
        <v>7054</v>
      </c>
      <c r="K148" s="151">
        <v>13943</v>
      </c>
      <c r="L148" s="150">
        <v>0</v>
      </c>
    </row>
    <row r="149" spans="1:12" ht="15" customHeight="1" x14ac:dyDescent="0.3">
      <c r="A149" s="149" t="s">
        <v>284</v>
      </c>
      <c r="B149" s="150" t="s">
        <v>100</v>
      </c>
      <c r="C149" s="150" t="s">
        <v>285</v>
      </c>
      <c r="D149" s="150" t="s">
        <v>1224</v>
      </c>
      <c r="E149" s="150" t="s">
        <v>1213</v>
      </c>
      <c r="F149" s="151">
        <v>4887</v>
      </c>
      <c r="G149" s="151">
        <v>5646</v>
      </c>
      <c r="H149" s="151">
        <v>6404</v>
      </c>
      <c r="I149" s="151">
        <v>7162</v>
      </c>
      <c r="J149" s="151">
        <v>7919</v>
      </c>
      <c r="K149" s="151">
        <v>13943</v>
      </c>
      <c r="L149" s="150">
        <v>0</v>
      </c>
    </row>
    <row r="150" spans="1:12" ht="15" customHeight="1" x14ac:dyDescent="0.3">
      <c r="A150" s="149" t="s">
        <v>286</v>
      </c>
      <c r="B150" s="150" t="s">
        <v>100</v>
      </c>
      <c r="C150" s="150" t="s">
        <v>287</v>
      </c>
      <c r="D150" s="150" t="s">
        <v>1225</v>
      </c>
      <c r="E150" s="150" t="s">
        <v>1226</v>
      </c>
      <c r="F150" s="151">
        <v>2715</v>
      </c>
      <c r="G150" s="151">
        <v>3046</v>
      </c>
      <c r="H150" s="151">
        <v>3377</v>
      </c>
      <c r="I150" s="151">
        <v>3708</v>
      </c>
      <c r="J150" s="151">
        <v>4040</v>
      </c>
      <c r="K150" s="151">
        <v>13943</v>
      </c>
      <c r="L150" s="150">
        <v>1</v>
      </c>
    </row>
    <row r="151" spans="1:12" ht="15" customHeight="1" x14ac:dyDescent="0.3">
      <c r="A151" s="149" t="s">
        <v>289</v>
      </c>
      <c r="B151" s="150" t="s">
        <v>100</v>
      </c>
      <c r="C151" s="150" t="s">
        <v>290</v>
      </c>
      <c r="D151" s="150" t="s">
        <v>1227</v>
      </c>
      <c r="E151" s="150" t="s">
        <v>1118</v>
      </c>
      <c r="F151" s="151">
        <v>3374</v>
      </c>
      <c r="G151" s="151">
        <v>3783</v>
      </c>
      <c r="H151" s="151">
        <v>4193</v>
      </c>
      <c r="I151" s="151">
        <v>4602</v>
      </c>
      <c r="J151" s="151">
        <v>5013</v>
      </c>
      <c r="K151" s="151">
        <v>13943</v>
      </c>
      <c r="L151" s="150">
        <v>1</v>
      </c>
    </row>
    <row r="152" spans="1:12" x14ac:dyDescent="0.3">
      <c r="A152" s="149" t="s">
        <v>291</v>
      </c>
      <c r="B152" s="150" t="s">
        <v>100</v>
      </c>
      <c r="C152" s="150" t="s">
        <v>292</v>
      </c>
      <c r="D152" s="150" t="s">
        <v>1228</v>
      </c>
      <c r="E152" s="150" t="s">
        <v>1220</v>
      </c>
      <c r="F152" s="151">
        <v>3718</v>
      </c>
      <c r="G152" s="151">
        <v>4171</v>
      </c>
      <c r="H152" s="151">
        <v>4623</v>
      </c>
      <c r="I152" s="151">
        <v>5075</v>
      </c>
      <c r="J152" s="151">
        <v>5527</v>
      </c>
      <c r="K152" s="151">
        <v>13943</v>
      </c>
      <c r="L152" s="150">
        <v>1</v>
      </c>
    </row>
    <row r="153" spans="1:12" x14ac:dyDescent="0.3">
      <c r="A153" s="149" t="s">
        <v>1866</v>
      </c>
      <c r="B153" s="150" t="s">
        <v>100</v>
      </c>
      <c r="C153" s="150" t="s">
        <v>293</v>
      </c>
      <c r="D153" s="150" t="s">
        <v>1229</v>
      </c>
      <c r="E153" s="150" t="s">
        <v>1222</v>
      </c>
      <c r="F153" s="151">
        <v>4099</v>
      </c>
      <c r="G153" s="151">
        <v>4597</v>
      </c>
      <c r="H153" s="151">
        <v>5096</v>
      </c>
      <c r="I153" s="151">
        <v>5595</v>
      </c>
      <c r="J153" s="151">
        <v>6092</v>
      </c>
      <c r="K153" s="151">
        <v>13943</v>
      </c>
      <c r="L153" s="150">
        <v>1</v>
      </c>
    </row>
    <row r="154" spans="1:12" x14ac:dyDescent="0.3">
      <c r="A154" s="149" t="s">
        <v>294</v>
      </c>
      <c r="B154" s="150" t="s">
        <v>100</v>
      </c>
      <c r="C154" s="150" t="s">
        <v>295</v>
      </c>
      <c r="D154" s="150" t="s">
        <v>1230</v>
      </c>
      <c r="E154" s="150" t="s">
        <v>1222</v>
      </c>
      <c r="F154" s="151">
        <v>4099</v>
      </c>
      <c r="G154" s="151">
        <v>4597</v>
      </c>
      <c r="H154" s="151">
        <v>5096</v>
      </c>
      <c r="I154" s="151">
        <v>5595</v>
      </c>
      <c r="J154" s="151">
        <v>6092</v>
      </c>
      <c r="K154" s="151">
        <v>13943</v>
      </c>
      <c r="L154" s="150">
        <v>1</v>
      </c>
    </row>
    <row r="155" spans="1:12" x14ac:dyDescent="0.3">
      <c r="A155" s="149" t="s">
        <v>296</v>
      </c>
      <c r="B155" s="150" t="s">
        <v>100</v>
      </c>
      <c r="C155" s="150" t="s">
        <v>297</v>
      </c>
      <c r="D155" s="150" t="s">
        <v>1231</v>
      </c>
      <c r="E155" s="150" t="s">
        <v>1222</v>
      </c>
      <c r="F155" s="151">
        <v>4099</v>
      </c>
      <c r="G155" s="151">
        <v>4597</v>
      </c>
      <c r="H155" s="151">
        <v>5096</v>
      </c>
      <c r="I155" s="151">
        <v>5595</v>
      </c>
      <c r="J155" s="151">
        <v>6092</v>
      </c>
      <c r="K155" s="151">
        <v>13943</v>
      </c>
      <c r="L155" s="150">
        <v>1</v>
      </c>
    </row>
    <row r="156" spans="1:12" x14ac:dyDescent="0.3">
      <c r="A156" s="149" t="s">
        <v>298</v>
      </c>
      <c r="B156" s="150" t="s">
        <v>100</v>
      </c>
      <c r="C156" s="150" t="s">
        <v>299</v>
      </c>
      <c r="D156" s="150" t="s">
        <v>1232</v>
      </c>
      <c r="E156" s="150" t="s">
        <v>101</v>
      </c>
      <c r="F156" s="151">
        <v>4519</v>
      </c>
      <c r="G156" s="151">
        <v>5068</v>
      </c>
      <c r="H156" s="151">
        <v>5618</v>
      </c>
      <c r="I156" s="151">
        <v>6168</v>
      </c>
      <c r="J156" s="151">
        <v>6718</v>
      </c>
      <c r="K156" s="151">
        <v>13943</v>
      </c>
      <c r="L156" s="150">
        <v>1</v>
      </c>
    </row>
    <row r="157" spans="1:12" x14ac:dyDescent="0.3">
      <c r="A157" s="149" t="s">
        <v>300</v>
      </c>
      <c r="B157" s="150" t="s">
        <v>100</v>
      </c>
      <c r="C157" s="150" t="s">
        <v>301</v>
      </c>
      <c r="D157" s="150" t="s">
        <v>1233</v>
      </c>
      <c r="E157" s="150" t="s">
        <v>1211</v>
      </c>
      <c r="F157" s="151">
        <v>4747</v>
      </c>
      <c r="G157" s="151">
        <v>5323</v>
      </c>
      <c r="H157" s="151">
        <v>5901</v>
      </c>
      <c r="I157" s="151">
        <v>6477</v>
      </c>
      <c r="J157" s="151">
        <v>7054</v>
      </c>
      <c r="K157" s="151">
        <v>13943</v>
      </c>
      <c r="L157" s="150">
        <v>0</v>
      </c>
    </row>
    <row r="158" spans="1:12" x14ac:dyDescent="0.3">
      <c r="A158" s="149" t="s">
        <v>302</v>
      </c>
      <c r="B158" s="150" t="s">
        <v>162</v>
      </c>
      <c r="C158" s="150" t="s">
        <v>303</v>
      </c>
      <c r="D158" s="150" t="s">
        <v>1234</v>
      </c>
      <c r="E158" s="150" t="s">
        <v>1235</v>
      </c>
      <c r="F158" s="151">
        <v>3479</v>
      </c>
      <c r="G158" s="151">
        <v>3847</v>
      </c>
      <c r="H158" s="151">
        <v>4214</v>
      </c>
      <c r="I158" s="151">
        <v>4581</v>
      </c>
      <c r="J158" s="151">
        <v>4947</v>
      </c>
      <c r="K158" s="151">
        <v>13943</v>
      </c>
      <c r="L158" s="150">
        <v>1</v>
      </c>
    </row>
    <row r="159" spans="1:12" ht="15" customHeight="1" x14ac:dyDescent="0.3">
      <c r="A159" s="149" t="s">
        <v>304</v>
      </c>
      <c r="B159" s="150" t="s">
        <v>162</v>
      </c>
      <c r="C159" s="150" t="s">
        <v>305</v>
      </c>
      <c r="D159" s="150" t="s">
        <v>1236</v>
      </c>
      <c r="E159" s="150" t="s">
        <v>644</v>
      </c>
      <c r="F159" s="151">
        <v>4022</v>
      </c>
      <c r="G159" s="151">
        <v>4445</v>
      </c>
      <c r="H159" s="151">
        <v>4871</v>
      </c>
      <c r="I159" s="151">
        <v>5295</v>
      </c>
      <c r="J159" s="151">
        <v>5718</v>
      </c>
      <c r="K159" s="151">
        <v>13943</v>
      </c>
      <c r="L159" s="150">
        <v>1</v>
      </c>
    </row>
    <row r="160" spans="1:12" ht="15" customHeight="1" x14ac:dyDescent="0.3">
      <c r="A160" s="149" t="s">
        <v>306</v>
      </c>
      <c r="B160" s="150" t="s">
        <v>162</v>
      </c>
      <c r="C160" s="150" t="s">
        <v>307</v>
      </c>
      <c r="D160" s="150" t="s">
        <v>1237</v>
      </c>
      <c r="E160" s="150" t="s">
        <v>329</v>
      </c>
      <c r="F160" s="151">
        <v>5370</v>
      </c>
      <c r="G160" s="151">
        <v>5936</v>
      </c>
      <c r="H160" s="151">
        <v>6504</v>
      </c>
      <c r="I160" s="151">
        <v>7071</v>
      </c>
      <c r="J160" s="151">
        <v>7637</v>
      </c>
      <c r="K160" s="151">
        <v>13943</v>
      </c>
      <c r="L160" s="150">
        <v>1</v>
      </c>
    </row>
    <row r="161" spans="1:12" x14ac:dyDescent="0.3">
      <c r="A161" s="149" t="s">
        <v>308</v>
      </c>
      <c r="B161" s="150" t="s">
        <v>40</v>
      </c>
      <c r="C161" s="150" t="s">
        <v>309</v>
      </c>
      <c r="D161" s="150" t="s">
        <v>1238</v>
      </c>
      <c r="E161" s="150" t="s">
        <v>1083</v>
      </c>
      <c r="F161" s="151">
        <v>4028</v>
      </c>
      <c r="G161" s="151">
        <v>4494</v>
      </c>
      <c r="H161" s="151">
        <v>4962</v>
      </c>
      <c r="I161" s="151">
        <v>5428</v>
      </c>
      <c r="J161" s="151">
        <v>5896</v>
      </c>
      <c r="K161" s="151">
        <v>13943</v>
      </c>
      <c r="L161" s="150">
        <v>0</v>
      </c>
    </row>
    <row r="162" spans="1:12" x14ac:dyDescent="0.3">
      <c r="A162" s="149" t="s">
        <v>310</v>
      </c>
      <c r="B162" s="150" t="s">
        <v>100</v>
      </c>
      <c r="C162" s="150" t="s">
        <v>311</v>
      </c>
      <c r="D162" s="150" t="s">
        <v>1239</v>
      </c>
      <c r="E162" s="150" t="s">
        <v>1211</v>
      </c>
      <c r="F162" s="151">
        <v>4747</v>
      </c>
      <c r="G162" s="151">
        <v>5323</v>
      </c>
      <c r="H162" s="151">
        <v>5901</v>
      </c>
      <c r="I162" s="151">
        <v>6477</v>
      </c>
      <c r="J162" s="151">
        <v>7054</v>
      </c>
      <c r="K162" s="151">
        <v>13943</v>
      </c>
      <c r="L162" s="150">
        <v>0</v>
      </c>
    </row>
    <row r="163" spans="1:12" x14ac:dyDescent="0.3">
      <c r="A163" s="149" t="s">
        <v>312</v>
      </c>
      <c r="B163" s="150" t="s">
        <v>100</v>
      </c>
      <c r="C163" s="150" t="s">
        <v>313</v>
      </c>
      <c r="D163" s="150" t="s">
        <v>1240</v>
      </c>
      <c r="E163" s="150" t="s">
        <v>1241</v>
      </c>
      <c r="F163" s="151">
        <v>5765</v>
      </c>
      <c r="G163" s="151">
        <v>6468</v>
      </c>
      <c r="H163" s="151">
        <v>7170</v>
      </c>
      <c r="I163" s="151">
        <v>7872</v>
      </c>
      <c r="J163" s="151">
        <v>8574</v>
      </c>
      <c r="K163" s="151">
        <v>13943</v>
      </c>
      <c r="L163" s="150">
        <v>0</v>
      </c>
    </row>
    <row r="164" spans="1:12" ht="15" customHeight="1" x14ac:dyDescent="0.3">
      <c r="A164" s="149" t="s">
        <v>314</v>
      </c>
      <c r="B164" s="150" t="s">
        <v>100</v>
      </c>
      <c r="C164" s="150" t="s">
        <v>315</v>
      </c>
      <c r="D164" s="150" t="s">
        <v>1242</v>
      </c>
      <c r="E164" s="150" t="s">
        <v>1243</v>
      </c>
      <c r="F164" s="151">
        <v>6678</v>
      </c>
      <c r="G164" s="151">
        <v>7489</v>
      </c>
      <c r="H164" s="151">
        <v>8301</v>
      </c>
      <c r="I164" s="151">
        <v>9113</v>
      </c>
      <c r="J164" s="151">
        <v>9925</v>
      </c>
      <c r="K164" s="151">
        <v>13943</v>
      </c>
      <c r="L164" s="150">
        <v>0</v>
      </c>
    </row>
    <row r="165" spans="1:12" ht="15" customHeight="1" x14ac:dyDescent="0.3">
      <c r="A165" s="149" t="s">
        <v>316</v>
      </c>
      <c r="B165" s="150" t="s">
        <v>100</v>
      </c>
      <c r="C165" s="150" t="s">
        <v>317</v>
      </c>
      <c r="D165" s="150" t="s">
        <v>1244</v>
      </c>
      <c r="E165" s="150" t="s">
        <v>1222</v>
      </c>
      <c r="F165" s="151">
        <v>4099</v>
      </c>
      <c r="G165" s="151">
        <v>4597</v>
      </c>
      <c r="H165" s="151">
        <v>5096</v>
      </c>
      <c r="I165" s="151">
        <v>5595</v>
      </c>
      <c r="J165" s="151">
        <v>6092</v>
      </c>
      <c r="K165" s="151">
        <v>13943</v>
      </c>
      <c r="L165" s="150">
        <v>0</v>
      </c>
    </row>
    <row r="166" spans="1:12" ht="15" customHeight="1" x14ac:dyDescent="0.3">
      <c r="A166" s="149" t="s">
        <v>318</v>
      </c>
      <c r="B166" s="150" t="s">
        <v>100</v>
      </c>
      <c r="C166" s="150" t="s">
        <v>319</v>
      </c>
      <c r="D166" s="150" t="s">
        <v>1245</v>
      </c>
      <c r="E166" s="150" t="s">
        <v>1246</v>
      </c>
      <c r="F166" s="151">
        <v>7052</v>
      </c>
      <c r="G166" s="151">
        <v>8146</v>
      </c>
      <c r="H166" s="151">
        <v>9240</v>
      </c>
      <c r="I166" s="151">
        <v>10334</v>
      </c>
      <c r="J166" s="151">
        <v>11428</v>
      </c>
      <c r="K166" s="151">
        <v>13943</v>
      </c>
      <c r="L166" s="150">
        <v>0</v>
      </c>
    </row>
    <row r="167" spans="1:12" ht="15" customHeight="1" x14ac:dyDescent="0.3">
      <c r="A167" s="149" t="s">
        <v>320</v>
      </c>
      <c r="B167" s="150" t="s">
        <v>72</v>
      </c>
      <c r="C167" s="150" t="s">
        <v>321</v>
      </c>
      <c r="D167" s="150" t="s">
        <v>1247</v>
      </c>
      <c r="E167" s="150" t="s">
        <v>1248</v>
      </c>
      <c r="F167" s="151">
        <v>3637</v>
      </c>
      <c r="G167" s="151">
        <v>4021</v>
      </c>
      <c r="H167" s="151">
        <v>4405</v>
      </c>
      <c r="I167" s="151">
        <v>4788</v>
      </c>
      <c r="J167" s="151">
        <v>5171</v>
      </c>
      <c r="K167" s="151">
        <v>13943</v>
      </c>
      <c r="L167" s="150">
        <v>1</v>
      </c>
    </row>
    <row r="168" spans="1:12" ht="15" customHeight="1" x14ac:dyDescent="0.3">
      <c r="A168" s="149" t="s">
        <v>322</v>
      </c>
      <c r="B168" s="150" t="s">
        <v>72</v>
      </c>
      <c r="C168" s="150" t="s">
        <v>323</v>
      </c>
      <c r="D168" s="150" t="s">
        <v>1249</v>
      </c>
      <c r="E168" s="150" t="s">
        <v>932</v>
      </c>
      <c r="F168" s="151">
        <v>3911</v>
      </c>
      <c r="G168" s="151">
        <v>4323</v>
      </c>
      <c r="H168" s="151">
        <v>4736</v>
      </c>
      <c r="I168" s="151">
        <v>5148</v>
      </c>
      <c r="J168" s="151">
        <v>5561</v>
      </c>
      <c r="K168" s="151">
        <v>13943</v>
      </c>
      <c r="L168" s="150">
        <v>1</v>
      </c>
    </row>
    <row r="169" spans="1:12" ht="15" customHeight="1" x14ac:dyDescent="0.3">
      <c r="A169" s="149" t="s">
        <v>324</v>
      </c>
      <c r="B169" s="150" t="s">
        <v>72</v>
      </c>
      <c r="C169" s="150" t="s">
        <v>325</v>
      </c>
      <c r="D169" s="150" t="s">
        <v>1250</v>
      </c>
      <c r="E169" s="150" t="s">
        <v>264</v>
      </c>
      <c r="F169" s="151">
        <v>4653</v>
      </c>
      <c r="G169" s="151">
        <v>5193</v>
      </c>
      <c r="H169" s="151">
        <v>5732</v>
      </c>
      <c r="I169" s="151">
        <v>6272</v>
      </c>
      <c r="J169" s="151">
        <v>6811</v>
      </c>
      <c r="K169" s="151">
        <v>13943</v>
      </c>
      <c r="L169" s="150">
        <v>0</v>
      </c>
    </row>
    <row r="170" spans="1:12" ht="15" customHeight="1" x14ac:dyDescent="0.3">
      <c r="A170" s="149" t="s">
        <v>326</v>
      </c>
      <c r="B170" s="150" t="s">
        <v>72</v>
      </c>
      <c r="C170" s="150" t="s">
        <v>327</v>
      </c>
      <c r="D170" s="150" t="s">
        <v>1251</v>
      </c>
      <c r="E170" s="150" t="s">
        <v>929</v>
      </c>
      <c r="F170" s="151">
        <v>3149</v>
      </c>
      <c r="G170" s="151">
        <v>3480</v>
      </c>
      <c r="H170" s="151">
        <v>3812</v>
      </c>
      <c r="I170" s="151">
        <v>4144</v>
      </c>
      <c r="J170" s="151">
        <v>4476</v>
      </c>
      <c r="K170" s="151">
        <v>13943</v>
      </c>
      <c r="L170" s="150">
        <v>1</v>
      </c>
    </row>
    <row r="171" spans="1:12" ht="15" customHeight="1" x14ac:dyDescent="0.3">
      <c r="A171" s="149" t="s">
        <v>1867</v>
      </c>
      <c r="B171" s="150" t="s">
        <v>162</v>
      </c>
      <c r="C171" s="150" t="s">
        <v>328</v>
      </c>
      <c r="D171" s="150" t="s">
        <v>1252</v>
      </c>
      <c r="E171" s="150" t="s">
        <v>1868</v>
      </c>
      <c r="F171" s="151">
        <v>2180</v>
      </c>
      <c r="G171" s="151">
        <v>2411</v>
      </c>
      <c r="H171" s="151">
        <v>2640</v>
      </c>
      <c r="I171" s="151">
        <v>2871</v>
      </c>
      <c r="J171" s="151">
        <v>3101</v>
      </c>
      <c r="K171" s="151">
        <v>13943</v>
      </c>
      <c r="L171" s="150">
        <v>1</v>
      </c>
    </row>
    <row r="172" spans="1:12" ht="15" customHeight="1" x14ac:dyDescent="0.3">
      <c r="A172" s="149" t="s">
        <v>1869</v>
      </c>
      <c r="B172" s="150" t="s">
        <v>162</v>
      </c>
      <c r="C172" s="150" t="s">
        <v>330</v>
      </c>
      <c r="D172" s="150" t="s">
        <v>1253</v>
      </c>
      <c r="E172" s="150" t="s">
        <v>1870</v>
      </c>
      <c r="F172" s="151">
        <v>2344</v>
      </c>
      <c r="G172" s="151">
        <v>2591</v>
      </c>
      <c r="H172" s="151">
        <v>2839</v>
      </c>
      <c r="I172" s="151">
        <v>3086</v>
      </c>
      <c r="J172" s="151">
        <v>3333</v>
      </c>
      <c r="K172" s="151">
        <v>13943</v>
      </c>
      <c r="L172" s="150">
        <v>1</v>
      </c>
    </row>
    <row r="173" spans="1:12" ht="15" customHeight="1" x14ac:dyDescent="0.3">
      <c r="A173" s="149" t="s">
        <v>1871</v>
      </c>
      <c r="B173" s="150" t="s">
        <v>162</v>
      </c>
      <c r="C173" s="150" t="s">
        <v>331</v>
      </c>
      <c r="D173" s="150" t="s">
        <v>1254</v>
      </c>
      <c r="E173" s="150" t="s">
        <v>1872</v>
      </c>
      <c r="F173" s="151">
        <v>3365</v>
      </c>
      <c r="G173" s="151">
        <v>3720</v>
      </c>
      <c r="H173" s="151">
        <v>4076</v>
      </c>
      <c r="I173" s="151">
        <v>4429</v>
      </c>
      <c r="J173" s="151">
        <v>4785</v>
      </c>
      <c r="K173" s="151">
        <v>13943</v>
      </c>
      <c r="L173" s="150">
        <v>1</v>
      </c>
    </row>
    <row r="174" spans="1:12" ht="15" customHeight="1" x14ac:dyDescent="0.3">
      <c r="A174" s="149" t="s">
        <v>1873</v>
      </c>
      <c r="B174" s="150" t="s">
        <v>162</v>
      </c>
      <c r="C174" s="150" t="s">
        <v>332</v>
      </c>
      <c r="D174" s="150" t="s">
        <v>1256</v>
      </c>
      <c r="E174" s="150" t="s">
        <v>1874</v>
      </c>
      <c r="F174" s="151">
        <v>3889</v>
      </c>
      <c r="G174" s="151">
        <v>4300</v>
      </c>
      <c r="H174" s="151">
        <v>4709</v>
      </c>
      <c r="I174" s="151">
        <v>5120</v>
      </c>
      <c r="J174" s="151">
        <v>5529</v>
      </c>
      <c r="K174" s="151">
        <v>13943</v>
      </c>
      <c r="L174" s="150">
        <v>0</v>
      </c>
    </row>
    <row r="175" spans="1:12" ht="15" customHeight="1" x14ac:dyDescent="0.3">
      <c r="A175" s="149" t="s">
        <v>333</v>
      </c>
      <c r="B175" s="150" t="s">
        <v>72</v>
      </c>
      <c r="C175" s="150" t="s">
        <v>334</v>
      </c>
      <c r="D175" s="150" t="s">
        <v>1257</v>
      </c>
      <c r="E175" s="150" t="s">
        <v>1102</v>
      </c>
      <c r="F175" s="151">
        <v>1765</v>
      </c>
      <c r="G175" s="151">
        <v>1951</v>
      </c>
      <c r="H175" s="151">
        <v>2137</v>
      </c>
      <c r="I175" s="151">
        <v>2324</v>
      </c>
      <c r="J175" s="151">
        <v>2508</v>
      </c>
      <c r="K175" s="151">
        <v>13943</v>
      </c>
      <c r="L175" s="150">
        <v>1</v>
      </c>
    </row>
    <row r="176" spans="1:12" ht="15" customHeight="1" x14ac:dyDescent="0.3">
      <c r="A176" s="149" t="s">
        <v>335</v>
      </c>
      <c r="B176" s="150" t="s">
        <v>72</v>
      </c>
      <c r="C176" s="150" t="s">
        <v>336</v>
      </c>
      <c r="D176" s="150" t="s">
        <v>1258</v>
      </c>
      <c r="E176" s="150" t="s">
        <v>1098</v>
      </c>
      <c r="F176" s="151">
        <v>2357</v>
      </c>
      <c r="G176" s="151">
        <v>2605</v>
      </c>
      <c r="H176" s="151">
        <v>2855</v>
      </c>
      <c r="I176" s="151">
        <v>3103</v>
      </c>
      <c r="J176" s="151">
        <v>3352</v>
      </c>
      <c r="K176" s="151">
        <v>13943</v>
      </c>
      <c r="L176" s="150">
        <v>1</v>
      </c>
    </row>
    <row r="177" spans="1:12" ht="15" customHeight="1" x14ac:dyDescent="0.3">
      <c r="A177" s="149" t="s">
        <v>337</v>
      </c>
      <c r="B177" s="150" t="s">
        <v>72</v>
      </c>
      <c r="C177" s="150" t="s">
        <v>338</v>
      </c>
      <c r="D177" s="150" t="s">
        <v>1259</v>
      </c>
      <c r="E177" s="150" t="s">
        <v>1202</v>
      </c>
      <c r="F177" s="151">
        <v>2535</v>
      </c>
      <c r="G177" s="151">
        <v>2802</v>
      </c>
      <c r="H177" s="151">
        <v>3069</v>
      </c>
      <c r="I177" s="151">
        <v>3336</v>
      </c>
      <c r="J177" s="151">
        <v>3604</v>
      </c>
      <c r="K177" s="151">
        <v>13943</v>
      </c>
      <c r="L177" s="150">
        <v>1</v>
      </c>
    </row>
    <row r="178" spans="1:12" ht="15" customHeight="1" x14ac:dyDescent="0.3">
      <c r="A178" s="149" t="s">
        <v>1875</v>
      </c>
      <c r="B178" s="150" t="s">
        <v>40</v>
      </c>
      <c r="C178" s="150" t="s">
        <v>1876</v>
      </c>
      <c r="D178" s="150" t="s">
        <v>1877</v>
      </c>
      <c r="E178" s="150" t="s">
        <v>1129</v>
      </c>
      <c r="F178" s="151">
        <v>3244</v>
      </c>
      <c r="G178" s="151">
        <v>3619</v>
      </c>
      <c r="H178" s="151">
        <v>3995</v>
      </c>
      <c r="I178" s="151">
        <v>4371</v>
      </c>
      <c r="J178" s="151">
        <v>4747</v>
      </c>
      <c r="K178" s="151">
        <v>13943</v>
      </c>
      <c r="L178" s="150">
        <v>0</v>
      </c>
    </row>
    <row r="179" spans="1:12" ht="15" customHeight="1" x14ac:dyDescent="0.3">
      <c r="A179" s="149" t="s">
        <v>1878</v>
      </c>
      <c r="B179" s="150" t="s">
        <v>40</v>
      </c>
      <c r="C179" s="150" t="s">
        <v>1879</v>
      </c>
      <c r="D179" s="150" t="s">
        <v>1880</v>
      </c>
      <c r="E179" s="150" t="s">
        <v>1081</v>
      </c>
      <c r="F179" s="151">
        <v>3486</v>
      </c>
      <c r="G179" s="151">
        <v>3890</v>
      </c>
      <c r="H179" s="151">
        <v>4294</v>
      </c>
      <c r="I179" s="151">
        <v>4698</v>
      </c>
      <c r="J179" s="151">
        <v>5102</v>
      </c>
      <c r="K179" s="151">
        <v>13943</v>
      </c>
      <c r="L179" s="150">
        <v>0</v>
      </c>
    </row>
    <row r="180" spans="1:12" ht="15" customHeight="1" x14ac:dyDescent="0.3">
      <c r="A180" s="149" t="s">
        <v>1881</v>
      </c>
      <c r="B180" s="150" t="s">
        <v>40</v>
      </c>
      <c r="C180" s="150" t="s">
        <v>1882</v>
      </c>
      <c r="D180" s="150" t="s">
        <v>1883</v>
      </c>
      <c r="E180" s="150" t="s">
        <v>1083</v>
      </c>
      <c r="F180" s="151">
        <v>4028</v>
      </c>
      <c r="G180" s="151">
        <v>4494</v>
      </c>
      <c r="H180" s="151">
        <v>4962</v>
      </c>
      <c r="I180" s="151">
        <v>5428</v>
      </c>
      <c r="J180" s="151">
        <v>5896</v>
      </c>
      <c r="K180" s="151">
        <v>13943</v>
      </c>
      <c r="L180" s="150">
        <v>0</v>
      </c>
    </row>
    <row r="181" spans="1:12" ht="15" customHeight="1" x14ac:dyDescent="0.3">
      <c r="A181" s="149" t="s">
        <v>1884</v>
      </c>
      <c r="B181" s="150" t="s">
        <v>40</v>
      </c>
      <c r="C181" s="150" t="s">
        <v>1885</v>
      </c>
      <c r="D181" s="150" t="s">
        <v>1886</v>
      </c>
      <c r="E181" s="150" t="s">
        <v>494</v>
      </c>
      <c r="F181" s="151">
        <v>5005</v>
      </c>
      <c r="G181" s="151">
        <v>5585</v>
      </c>
      <c r="H181" s="151">
        <v>6166</v>
      </c>
      <c r="I181" s="151">
        <v>6746</v>
      </c>
      <c r="J181" s="151">
        <v>7326</v>
      </c>
      <c r="K181" s="151">
        <v>13943</v>
      </c>
      <c r="L181" s="150">
        <v>0</v>
      </c>
    </row>
    <row r="182" spans="1:12" ht="15" customHeight="1" x14ac:dyDescent="0.3">
      <c r="A182" s="149" t="s">
        <v>1887</v>
      </c>
      <c r="B182" s="150" t="s">
        <v>40</v>
      </c>
      <c r="C182" s="150" t="s">
        <v>1888</v>
      </c>
      <c r="D182" s="150" t="s">
        <v>1889</v>
      </c>
      <c r="E182" s="150" t="s">
        <v>41</v>
      </c>
      <c r="F182" s="151">
        <v>6262</v>
      </c>
      <c r="G182" s="151">
        <v>7070</v>
      </c>
      <c r="H182" s="151">
        <v>7877</v>
      </c>
      <c r="I182" s="151">
        <v>8685</v>
      </c>
      <c r="J182" s="151">
        <v>9492</v>
      </c>
      <c r="K182" s="151">
        <v>13943</v>
      </c>
      <c r="L182" s="150">
        <v>0</v>
      </c>
    </row>
    <row r="183" spans="1:12" ht="15" customHeight="1" x14ac:dyDescent="0.3">
      <c r="A183" s="149" t="s">
        <v>1890</v>
      </c>
      <c r="B183" s="150" t="s">
        <v>40</v>
      </c>
      <c r="C183" s="150" t="s">
        <v>1891</v>
      </c>
      <c r="D183" s="150" t="s">
        <v>1892</v>
      </c>
      <c r="E183" s="150" t="s">
        <v>171</v>
      </c>
      <c r="F183" s="151">
        <v>7187</v>
      </c>
      <c r="G183" s="151">
        <v>8302</v>
      </c>
      <c r="H183" s="151">
        <v>9418</v>
      </c>
      <c r="I183" s="151">
        <v>10533</v>
      </c>
      <c r="J183" s="151">
        <v>11647</v>
      </c>
      <c r="K183" s="151">
        <v>13943</v>
      </c>
      <c r="L183" s="150">
        <v>0</v>
      </c>
    </row>
    <row r="184" spans="1:12" ht="15" customHeight="1" x14ac:dyDescent="0.3">
      <c r="A184" s="149" t="s">
        <v>339</v>
      </c>
      <c r="B184" s="150" t="s">
        <v>72</v>
      </c>
      <c r="C184" s="150" t="s">
        <v>340</v>
      </c>
      <c r="D184" s="150" t="s">
        <v>1260</v>
      </c>
      <c r="E184" s="150" t="s">
        <v>1261</v>
      </c>
      <c r="F184" s="151">
        <v>2928</v>
      </c>
      <c r="G184" s="151">
        <v>3237</v>
      </c>
      <c r="H184" s="151">
        <v>3547</v>
      </c>
      <c r="I184" s="151">
        <v>3856</v>
      </c>
      <c r="J184" s="151">
        <v>4165</v>
      </c>
      <c r="K184" s="151">
        <v>13943</v>
      </c>
      <c r="L184" s="150">
        <v>1</v>
      </c>
    </row>
    <row r="185" spans="1:12" ht="15" customHeight="1" x14ac:dyDescent="0.3">
      <c r="A185" s="149" t="s">
        <v>341</v>
      </c>
      <c r="B185" s="150" t="s">
        <v>72</v>
      </c>
      <c r="C185" s="150" t="s">
        <v>342</v>
      </c>
      <c r="D185" s="150" t="s">
        <v>1262</v>
      </c>
      <c r="E185" s="150" t="s">
        <v>1011</v>
      </c>
      <c r="F185" s="151">
        <v>3384</v>
      </c>
      <c r="G185" s="151">
        <v>3740</v>
      </c>
      <c r="H185" s="151">
        <v>4098</v>
      </c>
      <c r="I185" s="151">
        <v>4454</v>
      </c>
      <c r="J185" s="151">
        <v>4812</v>
      </c>
      <c r="K185" s="151">
        <v>13943</v>
      </c>
      <c r="L185" s="150">
        <v>1</v>
      </c>
    </row>
    <row r="186" spans="1:12" ht="15" customHeight="1" x14ac:dyDescent="0.3">
      <c r="A186" s="149" t="s">
        <v>343</v>
      </c>
      <c r="B186" s="150" t="s">
        <v>109</v>
      </c>
      <c r="C186" s="150" t="s">
        <v>344</v>
      </c>
      <c r="D186" s="150" t="s">
        <v>1263</v>
      </c>
      <c r="E186" s="150" t="s">
        <v>1186</v>
      </c>
      <c r="F186" s="151">
        <v>2599</v>
      </c>
      <c r="G186" s="151">
        <v>2865</v>
      </c>
      <c r="H186" s="151">
        <v>3133</v>
      </c>
      <c r="I186" s="151">
        <v>3401</v>
      </c>
      <c r="J186" s="151">
        <v>3668</v>
      </c>
      <c r="K186" s="151">
        <v>13943</v>
      </c>
      <c r="L186" s="150">
        <v>1</v>
      </c>
    </row>
    <row r="187" spans="1:12" ht="15" customHeight="1" x14ac:dyDescent="0.3">
      <c r="A187" s="149" t="s">
        <v>345</v>
      </c>
      <c r="B187" s="150" t="s">
        <v>109</v>
      </c>
      <c r="C187" s="150" t="s">
        <v>346</v>
      </c>
      <c r="D187" s="150" t="s">
        <v>1264</v>
      </c>
      <c r="E187" s="150" t="s">
        <v>1265</v>
      </c>
      <c r="F187" s="151">
        <v>2794</v>
      </c>
      <c r="G187" s="151">
        <v>3080</v>
      </c>
      <c r="H187" s="151">
        <v>3369</v>
      </c>
      <c r="I187" s="151">
        <v>3656</v>
      </c>
      <c r="J187" s="151">
        <v>3943</v>
      </c>
      <c r="K187" s="151">
        <v>13943</v>
      </c>
      <c r="L187" s="150">
        <v>1</v>
      </c>
    </row>
    <row r="188" spans="1:12" ht="15" customHeight="1" x14ac:dyDescent="0.3">
      <c r="A188" s="149" t="s">
        <v>348</v>
      </c>
      <c r="B188" s="150" t="s">
        <v>109</v>
      </c>
      <c r="C188" s="150" t="s">
        <v>349</v>
      </c>
      <c r="D188" s="150" t="s">
        <v>1266</v>
      </c>
      <c r="E188" s="150" t="s">
        <v>187</v>
      </c>
      <c r="F188" s="151">
        <v>3470</v>
      </c>
      <c r="G188" s="151">
        <v>3827</v>
      </c>
      <c r="H188" s="151">
        <v>4184</v>
      </c>
      <c r="I188" s="151">
        <v>4541</v>
      </c>
      <c r="J188" s="151">
        <v>4899</v>
      </c>
      <c r="K188" s="151">
        <v>13943</v>
      </c>
      <c r="L188" s="150">
        <v>1</v>
      </c>
    </row>
    <row r="189" spans="1:12" ht="15" customHeight="1" x14ac:dyDescent="0.3">
      <c r="A189" s="149" t="s">
        <v>350</v>
      </c>
      <c r="B189" s="150" t="s">
        <v>109</v>
      </c>
      <c r="C189" s="150" t="s">
        <v>351</v>
      </c>
      <c r="D189" s="150" t="s">
        <v>1267</v>
      </c>
      <c r="E189" s="150" t="s">
        <v>1268</v>
      </c>
      <c r="F189" s="151">
        <v>4312</v>
      </c>
      <c r="G189" s="151">
        <v>4755</v>
      </c>
      <c r="H189" s="151">
        <v>5198</v>
      </c>
      <c r="I189" s="151">
        <v>5642</v>
      </c>
      <c r="J189" s="151">
        <v>6085</v>
      </c>
      <c r="K189" s="151">
        <v>13943</v>
      </c>
      <c r="L189" s="150">
        <v>1</v>
      </c>
    </row>
    <row r="190" spans="1:12" ht="15" customHeight="1" x14ac:dyDescent="0.3">
      <c r="A190" s="149" t="s">
        <v>352</v>
      </c>
      <c r="B190" s="150" t="s">
        <v>109</v>
      </c>
      <c r="C190" s="150" t="s">
        <v>353</v>
      </c>
      <c r="D190" s="150" t="s">
        <v>1269</v>
      </c>
      <c r="E190" s="150" t="s">
        <v>1270</v>
      </c>
      <c r="F190" s="151">
        <v>4983</v>
      </c>
      <c r="G190" s="151">
        <v>5495</v>
      </c>
      <c r="H190" s="151">
        <v>6008</v>
      </c>
      <c r="I190" s="151">
        <v>6520</v>
      </c>
      <c r="J190" s="151">
        <v>7033</v>
      </c>
      <c r="K190" s="151">
        <v>13943</v>
      </c>
      <c r="L190" s="150">
        <v>0</v>
      </c>
    </row>
    <row r="191" spans="1:12" ht="15" customHeight="1" x14ac:dyDescent="0.3">
      <c r="A191" s="149" t="s">
        <v>354</v>
      </c>
      <c r="B191" s="150" t="s">
        <v>109</v>
      </c>
      <c r="C191" s="150" t="s">
        <v>355</v>
      </c>
      <c r="D191" s="150" t="s">
        <v>1271</v>
      </c>
      <c r="E191" s="150" t="s">
        <v>347</v>
      </c>
      <c r="F191" s="151">
        <v>8414</v>
      </c>
      <c r="G191" s="151">
        <v>9609</v>
      </c>
      <c r="H191" s="151">
        <v>10805</v>
      </c>
      <c r="I191" s="151">
        <v>11999</v>
      </c>
      <c r="J191" s="151">
        <v>13195</v>
      </c>
      <c r="K191" s="151">
        <v>24763</v>
      </c>
      <c r="L191" s="150">
        <v>0</v>
      </c>
    </row>
    <row r="192" spans="1:12" ht="15" customHeight="1" x14ac:dyDescent="0.3">
      <c r="A192" s="149" t="s">
        <v>356</v>
      </c>
      <c r="B192" s="150" t="s">
        <v>109</v>
      </c>
      <c r="C192" s="150" t="s">
        <v>357</v>
      </c>
      <c r="D192" s="150" t="s">
        <v>1272</v>
      </c>
      <c r="E192" s="150" t="s">
        <v>113</v>
      </c>
      <c r="F192" s="151">
        <v>9129</v>
      </c>
      <c r="G192" s="151">
        <v>10426</v>
      </c>
      <c r="H192" s="151">
        <v>11722</v>
      </c>
      <c r="I192" s="151">
        <v>13019</v>
      </c>
      <c r="J192" s="151">
        <v>14317</v>
      </c>
      <c r="K192" s="151">
        <v>24763</v>
      </c>
      <c r="L192" s="150">
        <v>0</v>
      </c>
    </row>
    <row r="193" spans="1:12" ht="15" customHeight="1" x14ac:dyDescent="0.3">
      <c r="A193" s="149" t="s">
        <v>358</v>
      </c>
      <c r="B193" s="150" t="s">
        <v>109</v>
      </c>
      <c r="C193" s="150" t="s">
        <v>359</v>
      </c>
      <c r="D193" s="150" t="s">
        <v>1273</v>
      </c>
      <c r="E193" s="150" t="s">
        <v>1027</v>
      </c>
      <c r="F193" s="151">
        <v>9905</v>
      </c>
      <c r="G193" s="151">
        <v>11313</v>
      </c>
      <c r="H193" s="151">
        <v>12720</v>
      </c>
      <c r="I193" s="151">
        <v>14127</v>
      </c>
      <c r="J193" s="151">
        <v>15535</v>
      </c>
      <c r="K193" s="151">
        <v>24763</v>
      </c>
      <c r="L193" s="150">
        <v>0</v>
      </c>
    </row>
    <row r="194" spans="1:12" ht="15" customHeight="1" x14ac:dyDescent="0.3">
      <c r="A194" s="149" t="s">
        <v>360</v>
      </c>
      <c r="B194" s="150" t="s">
        <v>63</v>
      </c>
      <c r="C194" s="150" t="s">
        <v>361</v>
      </c>
      <c r="D194" s="150" t="s">
        <v>1274</v>
      </c>
      <c r="E194" s="150" t="s">
        <v>429</v>
      </c>
      <c r="F194" s="151">
        <v>4795</v>
      </c>
      <c r="G194" s="151">
        <v>5352</v>
      </c>
      <c r="H194" s="151">
        <v>5907</v>
      </c>
      <c r="I194" s="151">
        <v>6463</v>
      </c>
      <c r="J194" s="151">
        <v>7019</v>
      </c>
      <c r="K194" s="151">
        <v>13943</v>
      </c>
      <c r="L194" s="150">
        <v>0</v>
      </c>
    </row>
    <row r="195" spans="1:12" ht="15" customHeight="1" x14ac:dyDescent="0.3">
      <c r="A195" s="149" t="s">
        <v>362</v>
      </c>
      <c r="B195" s="150" t="s">
        <v>109</v>
      </c>
      <c r="C195" s="150" t="s">
        <v>363</v>
      </c>
      <c r="D195" s="150" t="s">
        <v>1275</v>
      </c>
      <c r="E195" s="150" t="s">
        <v>1165</v>
      </c>
      <c r="F195" s="151">
        <v>2985</v>
      </c>
      <c r="G195" s="151">
        <v>3330</v>
      </c>
      <c r="H195" s="151">
        <v>3676</v>
      </c>
      <c r="I195" s="151">
        <v>4023</v>
      </c>
      <c r="J195" s="151">
        <v>4369</v>
      </c>
      <c r="K195" s="151">
        <v>13943</v>
      </c>
      <c r="L195" s="150">
        <v>3</v>
      </c>
    </row>
    <row r="196" spans="1:12" ht="15" customHeight="1" x14ac:dyDescent="0.3">
      <c r="A196" s="149" t="s">
        <v>365</v>
      </c>
      <c r="B196" s="150" t="s">
        <v>109</v>
      </c>
      <c r="C196" s="150" t="s">
        <v>366</v>
      </c>
      <c r="D196" s="150" t="s">
        <v>1276</v>
      </c>
      <c r="E196" s="150" t="s">
        <v>1277</v>
      </c>
      <c r="F196" s="151">
        <v>3985</v>
      </c>
      <c r="G196" s="151">
        <v>4446</v>
      </c>
      <c r="H196" s="151">
        <v>4909</v>
      </c>
      <c r="I196" s="151">
        <v>5370</v>
      </c>
      <c r="J196" s="151">
        <v>5833</v>
      </c>
      <c r="K196" s="151">
        <v>13943</v>
      </c>
      <c r="L196" s="150">
        <v>3</v>
      </c>
    </row>
    <row r="197" spans="1:12" x14ac:dyDescent="0.3">
      <c r="A197" s="149" t="s">
        <v>367</v>
      </c>
      <c r="B197" s="150" t="s">
        <v>109</v>
      </c>
      <c r="C197" s="150" t="s">
        <v>368</v>
      </c>
      <c r="D197" s="150" t="s">
        <v>1278</v>
      </c>
      <c r="E197" s="150" t="s">
        <v>525</v>
      </c>
      <c r="F197" s="151">
        <v>5262</v>
      </c>
      <c r="G197" s="151">
        <v>5942</v>
      </c>
      <c r="H197" s="151">
        <v>6620</v>
      </c>
      <c r="I197" s="151">
        <v>7298</v>
      </c>
      <c r="J197" s="151">
        <v>7977</v>
      </c>
      <c r="K197" s="151">
        <v>13943</v>
      </c>
      <c r="L197" s="150">
        <v>3</v>
      </c>
    </row>
    <row r="198" spans="1:12" x14ac:dyDescent="0.3">
      <c r="A198" s="149" t="s">
        <v>369</v>
      </c>
      <c r="B198" s="150" t="s">
        <v>109</v>
      </c>
      <c r="C198" s="150" t="s">
        <v>370</v>
      </c>
      <c r="D198" s="150" t="s">
        <v>1279</v>
      </c>
      <c r="E198" s="150" t="s">
        <v>225</v>
      </c>
      <c r="F198" s="151">
        <v>5709</v>
      </c>
      <c r="G198" s="151">
        <v>6446</v>
      </c>
      <c r="H198" s="151">
        <v>7182</v>
      </c>
      <c r="I198" s="151">
        <v>7919</v>
      </c>
      <c r="J198" s="151">
        <v>8655</v>
      </c>
      <c r="K198" s="151">
        <v>13943</v>
      </c>
      <c r="L198" s="150">
        <v>0</v>
      </c>
    </row>
    <row r="199" spans="1:12" x14ac:dyDescent="0.3">
      <c r="A199" s="149" t="s">
        <v>371</v>
      </c>
      <c r="B199" s="150" t="s">
        <v>109</v>
      </c>
      <c r="C199" s="150" t="s">
        <v>372</v>
      </c>
      <c r="D199" s="150" t="s">
        <v>1280</v>
      </c>
      <c r="E199" s="150" t="s">
        <v>1169</v>
      </c>
      <c r="F199" s="151">
        <v>3708</v>
      </c>
      <c r="G199" s="151">
        <v>4138</v>
      </c>
      <c r="H199" s="151">
        <v>4567</v>
      </c>
      <c r="I199" s="151">
        <v>4997</v>
      </c>
      <c r="J199" s="151">
        <v>5426</v>
      </c>
      <c r="K199" s="151">
        <v>13943</v>
      </c>
      <c r="L199" s="150">
        <v>1</v>
      </c>
    </row>
    <row r="200" spans="1:12" x14ac:dyDescent="0.3">
      <c r="A200" s="149" t="s">
        <v>373</v>
      </c>
      <c r="B200" s="150" t="s">
        <v>109</v>
      </c>
      <c r="C200" s="150" t="s">
        <v>374</v>
      </c>
      <c r="D200" s="150" t="s">
        <v>1281</v>
      </c>
      <c r="E200" s="150" t="s">
        <v>1277</v>
      </c>
      <c r="F200" s="151">
        <v>3985</v>
      </c>
      <c r="G200" s="151">
        <v>4446</v>
      </c>
      <c r="H200" s="151">
        <v>4909</v>
      </c>
      <c r="I200" s="151">
        <v>5370</v>
      </c>
      <c r="J200" s="151">
        <v>5833</v>
      </c>
      <c r="K200" s="151">
        <v>13943</v>
      </c>
      <c r="L200" s="150">
        <v>1</v>
      </c>
    </row>
    <row r="201" spans="1:12" x14ac:dyDescent="0.3">
      <c r="A201" s="149" t="s">
        <v>375</v>
      </c>
      <c r="B201" s="150" t="s">
        <v>109</v>
      </c>
      <c r="C201" s="150" t="s">
        <v>376</v>
      </c>
      <c r="D201" s="150" t="s">
        <v>1282</v>
      </c>
      <c r="E201" s="150" t="s">
        <v>222</v>
      </c>
      <c r="F201" s="151">
        <v>4284</v>
      </c>
      <c r="G201" s="151">
        <v>4781</v>
      </c>
      <c r="H201" s="151">
        <v>5277</v>
      </c>
      <c r="I201" s="151">
        <v>5774</v>
      </c>
      <c r="J201" s="151">
        <v>6271</v>
      </c>
      <c r="K201" s="151">
        <v>13943</v>
      </c>
      <c r="L201" s="150">
        <v>0</v>
      </c>
    </row>
    <row r="202" spans="1:12" x14ac:dyDescent="0.3">
      <c r="A202" s="149" t="s">
        <v>377</v>
      </c>
      <c r="B202" s="150" t="s">
        <v>162</v>
      </c>
      <c r="C202" s="150" t="s">
        <v>378</v>
      </c>
      <c r="D202" s="150" t="s">
        <v>1283</v>
      </c>
      <c r="E202" s="150" t="s">
        <v>1284</v>
      </c>
      <c r="F202" s="151">
        <v>1688</v>
      </c>
      <c r="G202" s="151">
        <v>1866</v>
      </c>
      <c r="H202" s="151">
        <v>2044</v>
      </c>
      <c r="I202" s="151">
        <v>2223</v>
      </c>
      <c r="J202" s="151">
        <v>2401</v>
      </c>
      <c r="K202" s="151">
        <v>13943</v>
      </c>
      <c r="L202" s="150">
        <v>1</v>
      </c>
    </row>
    <row r="203" spans="1:12" ht="15" customHeight="1" x14ac:dyDescent="0.3">
      <c r="A203" s="149" t="s">
        <v>380</v>
      </c>
      <c r="B203" s="150" t="s">
        <v>162</v>
      </c>
      <c r="C203" s="150" t="s">
        <v>381</v>
      </c>
      <c r="D203" s="150" t="s">
        <v>1285</v>
      </c>
      <c r="E203" s="150" t="s">
        <v>1286</v>
      </c>
      <c r="F203" s="151">
        <v>1815</v>
      </c>
      <c r="G203" s="151">
        <v>2006</v>
      </c>
      <c r="H203" s="151">
        <v>2198</v>
      </c>
      <c r="I203" s="151">
        <v>2388</v>
      </c>
      <c r="J203" s="151">
        <v>2580</v>
      </c>
      <c r="K203" s="151">
        <v>13943</v>
      </c>
      <c r="L203" s="150">
        <v>1</v>
      </c>
    </row>
    <row r="204" spans="1:12" ht="15" customHeight="1" x14ac:dyDescent="0.3">
      <c r="A204" s="149" t="s">
        <v>383</v>
      </c>
      <c r="B204" s="150" t="s">
        <v>162</v>
      </c>
      <c r="C204" s="150" t="s">
        <v>384</v>
      </c>
      <c r="D204" s="150" t="s">
        <v>1287</v>
      </c>
      <c r="E204" s="150" t="s">
        <v>1145</v>
      </c>
      <c r="F204" s="151">
        <v>2097</v>
      </c>
      <c r="G204" s="151">
        <v>2318</v>
      </c>
      <c r="H204" s="151">
        <v>2540</v>
      </c>
      <c r="I204" s="151">
        <v>2761</v>
      </c>
      <c r="J204" s="151">
        <v>2982</v>
      </c>
      <c r="K204" s="151">
        <v>13943</v>
      </c>
      <c r="L204" s="150">
        <v>1</v>
      </c>
    </row>
    <row r="205" spans="1:12" ht="15" customHeight="1" x14ac:dyDescent="0.3">
      <c r="A205" s="149" t="s">
        <v>385</v>
      </c>
      <c r="B205" s="150" t="s">
        <v>162</v>
      </c>
      <c r="C205" s="150" t="s">
        <v>386</v>
      </c>
      <c r="D205" s="150" t="s">
        <v>1288</v>
      </c>
      <c r="E205" s="150" t="s">
        <v>1289</v>
      </c>
      <c r="F205" s="151">
        <v>2255</v>
      </c>
      <c r="G205" s="151">
        <v>2493</v>
      </c>
      <c r="H205" s="151">
        <v>2731</v>
      </c>
      <c r="I205" s="151">
        <v>2969</v>
      </c>
      <c r="J205" s="151">
        <v>3207</v>
      </c>
      <c r="K205" s="151">
        <v>13943</v>
      </c>
      <c r="L205" s="150">
        <v>1</v>
      </c>
    </row>
    <row r="206" spans="1:12" ht="15" customHeight="1" x14ac:dyDescent="0.3">
      <c r="A206" s="149" t="s">
        <v>387</v>
      </c>
      <c r="B206" s="150" t="s">
        <v>162</v>
      </c>
      <c r="C206" s="150" t="s">
        <v>388</v>
      </c>
      <c r="D206" s="150" t="s">
        <v>1290</v>
      </c>
      <c r="E206" s="150" t="s">
        <v>1291</v>
      </c>
      <c r="F206" s="151">
        <v>3236</v>
      </c>
      <c r="G206" s="151">
        <v>3578</v>
      </c>
      <c r="H206" s="151">
        <v>3920</v>
      </c>
      <c r="I206" s="151">
        <v>4262</v>
      </c>
      <c r="J206" s="151">
        <v>4602</v>
      </c>
      <c r="K206" s="151">
        <v>13943</v>
      </c>
      <c r="L206" s="150">
        <v>1</v>
      </c>
    </row>
    <row r="207" spans="1:12" ht="15" customHeight="1" x14ac:dyDescent="0.3">
      <c r="A207" s="149" t="s">
        <v>389</v>
      </c>
      <c r="B207" s="150" t="s">
        <v>72</v>
      </c>
      <c r="C207" s="150" t="s">
        <v>390</v>
      </c>
      <c r="D207" s="150" t="s">
        <v>1292</v>
      </c>
      <c r="E207" s="150" t="s">
        <v>1293</v>
      </c>
      <c r="F207" s="151">
        <v>2396</v>
      </c>
      <c r="G207" s="151">
        <v>2643</v>
      </c>
      <c r="H207" s="151">
        <v>2890</v>
      </c>
      <c r="I207" s="151">
        <v>3135</v>
      </c>
      <c r="J207" s="151">
        <v>3382</v>
      </c>
      <c r="K207" s="151">
        <v>13943</v>
      </c>
      <c r="L207" s="150">
        <v>1</v>
      </c>
    </row>
    <row r="208" spans="1:12" ht="15" customHeight="1" x14ac:dyDescent="0.3">
      <c r="A208" s="149" t="s">
        <v>391</v>
      </c>
      <c r="B208" s="150" t="s">
        <v>72</v>
      </c>
      <c r="C208" s="150" t="s">
        <v>392</v>
      </c>
      <c r="D208" s="150" t="s">
        <v>1294</v>
      </c>
      <c r="E208" s="150" t="s">
        <v>1295</v>
      </c>
      <c r="F208" s="151">
        <v>2769</v>
      </c>
      <c r="G208" s="151">
        <v>3054</v>
      </c>
      <c r="H208" s="151">
        <v>3338</v>
      </c>
      <c r="I208" s="151">
        <v>3623</v>
      </c>
      <c r="J208" s="151">
        <v>3909</v>
      </c>
      <c r="K208" s="151">
        <v>13943</v>
      </c>
      <c r="L208" s="150">
        <v>1</v>
      </c>
    </row>
    <row r="209" spans="1:12" ht="15" customHeight="1" x14ac:dyDescent="0.3">
      <c r="A209" s="149" t="s">
        <v>393</v>
      </c>
      <c r="B209" s="150" t="s">
        <v>72</v>
      </c>
      <c r="C209" s="150" t="s">
        <v>394</v>
      </c>
      <c r="D209" s="150" t="s">
        <v>1296</v>
      </c>
      <c r="E209" s="150" t="s">
        <v>1297</v>
      </c>
      <c r="F209" s="151">
        <v>3200</v>
      </c>
      <c r="G209" s="151">
        <v>3528</v>
      </c>
      <c r="H209" s="151">
        <v>3858</v>
      </c>
      <c r="I209" s="151">
        <v>4187</v>
      </c>
      <c r="J209" s="151">
        <v>4517</v>
      </c>
      <c r="K209" s="151">
        <v>13943</v>
      </c>
      <c r="L209" s="150">
        <v>1</v>
      </c>
    </row>
    <row r="210" spans="1:12" ht="15" customHeight="1" x14ac:dyDescent="0.3">
      <c r="A210" s="149" t="s">
        <v>395</v>
      </c>
      <c r="B210" s="150" t="s">
        <v>72</v>
      </c>
      <c r="C210" s="150" t="s">
        <v>396</v>
      </c>
      <c r="D210" s="150" t="s">
        <v>1298</v>
      </c>
      <c r="E210" s="150" t="s">
        <v>877</v>
      </c>
      <c r="F210" s="151">
        <v>3699</v>
      </c>
      <c r="G210" s="151">
        <v>4079</v>
      </c>
      <c r="H210" s="151">
        <v>4458</v>
      </c>
      <c r="I210" s="151">
        <v>4839</v>
      </c>
      <c r="J210" s="151">
        <v>5220</v>
      </c>
      <c r="K210" s="151">
        <v>13943</v>
      </c>
      <c r="L210" s="150">
        <v>0</v>
      </c>
    </row>
    <row r="211" spans="1:12" ht="15" customHeight="1" x14ac:dyDescent="0.3">
      <c r="A211" s="149" t="s">
        <v>397</v>
      </c>
      <c r="B211" s="150" t="s">
        <v>72</v>
      </c>
      <c r="C211" s="150" t="s">
        <v>398</v>
      </c>
      <c r="D211" s="150" t="s">
        <v>1299</v>
      </c>
      <c r="E211" s="150" t="s">
        <v>705</v>
      </c>
      <c r="F211" s="151">
        <v>4273</v>
      </c>
      <c r="G211" s="151">
        <v>4713</v>
      </c>
      <c r="H211" s="151">
        <v>5152</v>
      </c>
      <c r="I211" s="151">
        <v>5592</v>
      </c>
      <c r="J211" s="151">
        <v>6032</v>
      </c>
      <c r="K211" s="151">
        <v>13943</v>
      </c>
      <c r="L211" s="150">
        <v>0</v>
      </c>
    </row>
    <row r="212" spans="1:12" ht="15" customHeight="1" x14ac:dyDescent="0.3">
      <c r="A212" s="149" t="s">
        <v>399</v>
      </c>
      <c r="B212" s="150" t="s">
        <v>40</v>
      </c>
      <c r="C212" s="150" t="s">
        <v>400</v>
      </c>
      <c r="D212" s="150" t="s">
        <v>1300</v>
      </c>
      <c r="E212" s="150" t="s">
        <v>1301</v>
      </c>
      <c r="F212" s="151">
        <v>2101</v>
      </c>
      <c r="G212" s="151">
        <v>2345</v>
      </c>
      <c r="H212" s="151">
        <v>2589</v>
      </c>
      <c r="I212" s="151">
        <v>2833</v>
      </c>
      <c r="J212" s="151">
        <v>3075</v>
      </c>
      <c r="K212" s="151">
        <v>13943</v>
      </c>
      <c r="L212" s="150">
        <v>1</v>
      </c>
    </row>
    <row r="213" spans="1:12" ht="15" customHeight="1" x14ac:dyDescent="0.3">
      <c r="A213" s="149" t="s">
        <v>402</v>
      </c>
      <c r="B213" s="150" t="s">
        <v>40</v>
      </c>
      <c r="C213" s="150" t="s">
        <v>403</v>
      </c>
      <c r="D213" s="150" t="s">
        <v>1302</v>
      </c>
      <c r="E213" s="150" t="s">
        <v>180</v>
      </c>
      <c r="F213" s="151">
        <v>2428</v>
      </c>
      <c r="G213" s="151">
        <v>2709</v>
      </c>
      <c r="H213" s="151">
        <v>2991</v>
      </c>
      <c r="I213" s="151">
        <v>3272</v>
      </c>
      <c r="J213" s="151">
        <v>3554</v>
      </c>
      <c r="K213" s="151">
        <v>13943</v>
      </c>
      <c r="L213" s="150">
        <v>1</v>
      </c>
    </row>
    <row r="214" spans="1:12" ht="15" customHeight="1" x14ac:dyDescent="0.3">
      <c r="A214" s="149" t="s">
        <v>1893</v>
      </c>
      <c r="B214" s="150" t="s">
        <v>40</v>
      </c>
      <c r="C214" s="150" t="s">
        <v>1894</v>
      </c>
      <c r="D214" s="150" t="s">
        <v>1895</v>
      </c>
      <c r="E214" s="150" t="s">
        <v>1081</v>
      </c>
      <c r="F214" s="151">
        <v>3486</v>
      </c>
      <c r="G214" s="151">
        <v>3890</v>
      </c>
      <c r="H214" s="151">
        <v>4294</v>
      </c>
      <c r="I214" s="151">
        <v>4698</v>
      </c>
      <c r="J214" s="151">
        <v>5102</v>
      </c>
      <c r="K214" s="151">
        <v>13943</v>
      </c>
      <c r="L214" s="150">
        <v>0</v>
      </c>
    </row>
    <row r="215" spans="1:12" ht="15" customHeight="1" x14ac:dyDescent="0.3">
      <c r="A215" s="149" t="s">
        <v>1896</v>
      </c>
      <c r="B215" s="150" t="s">
        <v>40</v>
      </c>
      <c r="C215" s="150" t="s">
        <v>1897</v>
      </c>
      <c r="D215" s="150" t="s">
        <v>1898</v>
      </c>
      <c r="E215" s="150" t="s">
        <v>1083</v>
      </c>
      <c r="F215" s="151">
        <v>4028</v>
      </c>
      <c r="G215" s="151">
        <v>4494</v>
      </c>
      <c r="H215" s="151">
        <v>4962</v>
      </c>
      <c r="I215" s="151">
        <v>5428</v>
      </c>
      <c r="J215" s="151">
        <v>5896</v>
      </c>
      <c r="K215" s="151">
        <v>13943</v>
      </c>
      <c r="L215" s="150">
        <v>0</v>
      </c>
    </row>
    <row r="216" spans="1:12" ht="15" customHeight="1" x14ac:dyDescent="0.3">
      <c r="A216" s="149" t="s">
        <v>1899</v>
      </c>
      <c r="B216" s="150" t="s">
        <v>40</v>
      </c>
      <c r="C216" s="150" t="s">
        <v>1900</v>
      </c>
      <c r="D216" s="150" t="s">
        <v>1901</v>
      </c>
      <c r="E216" s="150" t="s">
        <v>494</v>
      </c>
      <c r="F216" s="151">
        <v>5005</v>
      </c>
      <c r="G216" s="151">
        <v>5585</v>
      </c>
      <c r="H216" s="151">
        <v>6166</v>
      </c>
      <c r="I216" s="151">
        <v>6746</v>
      </c>
      <c r="J216" s="151">
        <v>7326</v>
      </c>
      <c r="K216" s="151">
        <v>13943</v>
      </c>
      <c r="L216" s="150">
        <v>0</v>
      </c>
    </row>
    <row r="217" spans="1:12" ht="15" customHeight="1" x14ac:dyDescent="0.3">
      <c r="A217" s="149" t="s">
        <v>1902</v>
      </c>
      <c r="B217" s="150" t="s">
        <v>40</v>
      </c>
      <c r="C217" s="150" t="s">
        <v>1903</v>
      </c>
      <c r="D217" s="150" t="s">
        <v>1904</v>
      </c>
      <c r="E217" s="150" t="s">
        <v>41</v>
      </c>
      <c r="F217" s="151">
        <v>6262</v>
      </c>
      <c r="G217" s="151">
        <v>7070</v>
      </c>
      <c r="H217" s="151">
        <v>7877</v>
      </c>
      <c r="I217" s="151">
        <v>8685</v>
      </c>
      <c r="J217" s="151">
        <v>9492</v>
      </c>
      <c r="K217" s="151">
        <v>13943</v>
      </c>
      <c r="L217" s="150">
        <v>0</v>
      </c>
    </row>
    <row r="218" spans="1:12" ht="15" customHeight="1" x14ac:dyDescent="0.3">
      <c r="A218" s="149" t="s">
        <v>1905</v>
      </c>
      <c r="B218" s="150" t="s">
        <v>40</v>
      </c>
      <c r="C218" s="150" t="s">
        <v>1906</v>
      </c>
      <c r="D218" s="150" t="s">
        <v>1907</v>
      </c>
      <c r="E218" s="150" t="s">
        <v>60</v>
      </c>
      <c r="F218" s="151">
        <v>6794</v>
      </c>
      <c r="G218" s="151">
        <v>7670</v>
      </c>
      <c r="H218" s="151">
        <v>8548</v>
      </c>
      <c r="I218" s="151">
        <v>9424</v>
      </c>
      <c r="J218" s="151">
        <v>10300</v>
      </c>
      <c r="K218" s="151">
        <v>13943</v>
      </c>
      <c r="L218" s="150">
        <v>0</v>
      </c>
    </row>
    <row r="219" spans="1:12" ht="15" customHeight="1" x14ac:dyDescent="0.3">
      <c r="A219" s="149" t="s">
        <v>1908</v>
      </c>
      <c r="B219" s="150" t="s">
        <v>40</v>
      </c>
      <c r="C219" s="150" t="s">
        <v>1909</v>
      </c>
      <c r="D219" s="150" t="s">
        <v>1910</v>
      </c>
      <c r="E219" s="150" t="s">
        <v>1129</v>
      </c>
      <c r="F219" s="151">
        <v>3244</v>
      </c>
      <c r="G219" s="151">
        <v>3619</v>
      </c>
      <c r="H219" s="151">
        <v>3995</v>
      </c>
      <c r="I219" s="151">
        <v>4371</v>
      </c>
      <c r="J219" s="151">
        <v>4747</v>
      </c>
      <c r="K219" s="151">
        <v>13943</v>
      </c>
      <c r="L219" s="150">
        <v>0</v>
      </c>
    </row>
    <row r="220" spans="1:12" ht="15" customHeight="1" x14ac:dyDescent="0.3">
      <c r="A220" s="149" t="s">
        <v>1911</v>
      </c>
      <c r="B220" s="150" t="s">
        <v>40</v>
      </c>
      <c r="C220" s="150" t="s">
        <v>1912</v>
      </c>
      <c r="D220" s="150" t="s">
        <v>1913</v>
      </c>
      <c r="E220" s="150" t="s">
        <v>1081</v>
      </c>
      <c r="F220" s="151">
        <v>3486</v>
      </c>
      <c r="G220" s="151">
        <v>3890</v>
      </c>
      <c r="H220" s="151">
        <v>4294</v>
      </c>
      <c r="I220" s="151">
        <v>4698</v>
      </c>
      <c r="J220" s="151">
        <v>5102</v>
      </c>
      <c r="K220" s="151">
        <v>13943</v>
      </c>
      <c r="L220" s="150">
        <v>0</v>
      </c>
    </row>
    <row r="221" spans="1:12" ht="15" customHeight="1" x14ac:dyDescent="0.3">
      <c r="A221" s="149" t="s">
        <v>1914</v>
      </c>
      <c r="B221" s="150" t="s">
        <v>40</v>
      </c>
      <c r="C221" s="150" t="s">
        <v>1915</v>
      </c>
      <c r="D221" s="150" t="s">
        <v>1916</v>
      </c>
      <c r="E221" s="150" t="s">
        <v>1083</v>
      </c>
      <c r="F221" s="151">
        <v>4028</v>
      </c>
      <c r="G221" s="151">
        <v>4494</v>
      </c>
      <c r="H221" s="151">
        <v>4962</v>
      </c>
      <c r="I221" s="151">
        <v>5428</v>
      </c>
      <c r="J221" s="151">
        <v>5896</v>
      </c>
      <c r="K221" s="151">
        <v>13943</v>
      </c>
      <c r="L221" s="150">
        <v>0</v>
      </c>
    </row>
    <row r="222" spans="1:12" ht="15" customHeight="1" x14ac:dyDescent="0.3">
      <c r="A222" s="149" t="s">
        <v>1917</v>
      </c>
      <c r="B222" s="150" t="s">
        <v>40</v>
      </c>
      <c r="C222" s="150" t="s">
        <v>1918</v>
      </c>
      <c r="D222" s="150" t="s">
        <v>1919</v>
      </c>
      <c r="E222" s="150" t="s">
        <v>494</v>
      </c>
      <c r="F222" s="151">
        <v>5005</v>
      </c>
      <c r="G222" s="151">
        <v>5585</v>
      </c>
      <c r="H222" s="151">
        <v>6166</v>
      </c>
      <c r="I222" s="151">
        <v>6746</v>
      </c>
      <c r="J222" s="151">
        <v>7326</v>
      </c>
      <c r="K222" s="151">
        <v>13943</v>
      </c>
      <c r="L222" s="150">
        <v>0</v>
      </c>
    </row>
    <row r="223" spans="1:12" ht="15" customHeight="1" x14ac:dyDescent="0.3">
      <c r="A223" s="149" t="s">
        <v>1920</v>
      </c>
      <c r="B223" s="150" t="s">
        <v>40</v>
      </c>
      <c r="C223" s="150" t="s">
        <v>1921</v>
      </c>
      <c r="D223" s="150" t="s">
        <v>1922</v>
      </c>
      <c r="E223" s="150" t="s">
        <v>41</v>
      </c>
      <c r="F223" s="151">
        <v>6262</v>
      </c>
      <c r="G223" s="151">
        <v>7070</v>
      </c>
      <c r="H223" s="151">
        <v>7877</v>
      </c>
      <c r="I223" s="151">
        <v>8685</v>
      </c>
      <c r="J223" s="151">
        <v>9492</v>
      </c>
      <c r="K223" s="151">
        <v>13943</v>
      </c>
      <c r="L223" s="150">
        <v>0</v>
      </c>
    </row>
    <row r="224" spans="1:12" ht="15" customHeight="1" x14ac:dyDescent="0.3">
      <c r="A224" s="149" t="s">
        <v>1923</v>
      </c>
      <c r="B224" s="150" t="s">
        <v>40</v>
      </c>
      <c r="C224" s="150" t="s">
        <v>1924</v>
      </c>
      <c r="D224" s="150" t="s">
        <v>1925</v>
      </c>
      <c r="E224" s="150" t="s">
        <v>60</v>
      </c>
      <c r="F224" s="151">
        <v>6794</v>
      </c>
      <c r="G224" s="151">
        <v>7670</v>
      </c>
      <c r="H224" s="151">
        <v>8548</v>
      </c>
      <c r="I224" s="151">
        <v>9424</v>
      </c>
      <c r="J224" s="151">
        <v>10300</v>
      </c>
      <c r="K224" s="151">
        <v>13943</v>
      </c>
      <c r="L224" s="150">
        <v>0</v>
      </c>
    </row>
    <row r="225" spans="1:12" x14ac:dyDescent="0.3">
      <c r="A225" s="149" t="s">
        <v>405</v>
      </c>
      <c r="B225" s="150" t="s">
        <v>162</v>
      </c>
      <c r="C225" s="150" t="s">
        <v>406</v>
      </c>
      <c r="D225" s="150" t="s">
        <v>1303</v>
      </c>
      <c r="E225" s="150" t="s">
        <v>1235</v>
      </c>
      <c r="F225" s="151">
        <v>3479</v>
      </c>
      <c r="G225" s="151">
        <v>3847</v>
      </c>
      <c r="H225" s="151">
        <v>4214</v>
      </c>
      <c r="I225" s="151">
        <v>4581</v>
      </c>
      <c r="J225" s="151">
        <v>4947</v>
      </c>
      <c r="K225" s="151">
        <v>13943</v>
      </c>
      <c r="L225" s="150">
        <v>1</v>
      </c>
    </row>
    <row r="226" spans="1:12" x14ac:dyDescent="0.3">
      <c r="A226" s="149" t="s">
        <v>407</v>
      </c>
      <c r="B226" s="150" t="s">
        <v>162</v>
      </c>
      <c r="C226" s="150" t="s">
        <v>408</v>
      </c>
      <c r="D226" s="150" t="s">
        <v>1304</v>
      </c>
      <c r="E226" s="150" t="s">
        <v>1305</v>
      </c>
      <c r="F226" s="151">
        <v>4323</v>
      </c>
      <c r="G226" s="151">
        <v>4780</v>
      </c>
      <c r="H226" s="151">
        <v>5236</v>
      </c>
      <c r="I226" s="151">
        <v>5691</v>
      </c>
      <c r="J226" s="151">
        <v>6148</v>
      </c>
      <c r="K226" s="151">
        <v>13943</v>
      </c>
      <c r="L226" s="150">
        <v>1</v>
      </c>
    </row>
    <row r="227" spans="1:12" x14ac:dyDescent="0.3">
      <c r="A227" s="149" t="s">
        <v>409</v>
      </c>
      <c r="B227" s="150" t="s">
        <v>162</v>
      </c>
      <c r="C227" s="150" t="s">
        <v>410</v>
      </c>
      <c r="D227" s="150" t="s">
        <v>1306</v>
      </c>
      <c r="E227" s="150" t="s">
        <v>382</v>
      </c>
      <c r="F227" s="151">
        <v>4996</v>
      </c>
      <c r="G227" s="151">
        <v>5522</v>
      </c>
      <c r="H227" s="151">
        <v>6050</v>
      </c>
      <c r="I227" s="151">
        <v>6576</v>
      </c>
      <c r="J227" s="151">
        <v>7103</v>
      </c>
      <c r="K227" s="151">
        <v>13943</v>
      </c>
      <c r="L227" s="150">
        <v>1</v>
      </c>
    </row>
    <row r="228" spans="1:12" x14ac:dyDescent="0.3">
      <c r="A228" s="149" t="s">
        <v>411</v>
      </c>
      <c r="B228" s="150" t="s">
        <v>63</v>
      </c>
      <c r="C228" s="150" t="s">
        <v>412</v>
      </c>
      <c r="D228" s="150" t="s">
        <v>1307</v>
      </c>
      <c r="E228" s="150" t="s">
        <v>421</v>
      </c>
      <c r="F228" s="151">
        <v>5945</v>
      </c>
      <c r="G228" s="151">
        <v>6712</v>
      </c>
      <c r="H228" s="151">
        <v>7479</v>
      </c>
      <c r="I228" s="151">
        <v>8246</v>
      </c>
      <c r="J228" s="151">
        <v>9012</v>
      </c>
      <c r="K228" s="151">
        <v>13943</v>
      </c>
      <c r="L228" s="150">
        <v>0</v>
      </c>
    </row>
    <row r="229" spans="1:12" ht="15" customHeight="1" x14ac:dyDescent="0.3">
      <c r="A229" s="149" t="s">
        <v>413</v>
      </c>
      <c r="B229" s="150" t="s">
        <v>63</v>
      </c>
      <c r="C229" s="150" t="s">
        <v>414</v>
      </c>
      <c r="D229" s="150" t="s">
        <v>1308</v>
      </c>
      <c r="E229" s="150" t="s">
        <v>1126</v>
      </c>
      <c r="F229" s="151">
        <v>6450</v>
      </c>
      <c r="G229" s="151">
        <v>7282</v>
      </c>
      <c r="H229" s="151">
        <v>8114</v>
      </c>
      <c r="I229" s="151">
        <v>8946</v>
      </c>
      <c r="J229" s="151">
        <v>9778</v>
      </c>
      <c r="K229" s="151">
        <v>13943</v>
      </c>
      <c r="L229" s="150">
        <v>0</v>
      </c>
    </row>
    <row r="230" spans="1:12" ht="15" customHeight="1" x14ac:dyDescent="0.3">
      <c r="A230" s="149" t="s">
        <v>415</v>
      </c>
      <c r="B230" s="150" t="s">
        <v>63</v>
      </c>
      <c r="C230" s="150" t="s">
        <v>416</v>
      </c>
      <c r="D230" s="150" t="s">
        <v>1309</v>
      </c>
      <c r="E230" s="150" t="s">
        <v>446</v>
      </c>
      <c r="F230" s="151">
        <v>6998</v>
      </c>
      <c r="G230" s="151">
        <v>7901</v>
      </c>
      <c r="H230" s="151">
        <v>8805</v>
      </c>
      <c r="I230" s="151">
        <v>9707</v>
      </c>
      <c r="J230" s="151">
        <v>10610</v>
      </c>
      <c r="K230" s="151">
        <v>13943</v>
      </c>
      <c r="L230" s="150">
        <v>0</v>
      </c>
    </row>
    <row r="231" spans="1:12" ht="15" customHeight="1" x14ac:dyDescent="0.3">
      <c r="A231" s="149" t="s">
        <v>417</v>
      </c>
      <c r="B231" s="150" t="s">
        <v>63</v>
      </c>
      <c r="C231" s="150" t="s">
        <v>418</v>
      </c>
      <c r="D231" s="150" t="s">
        <v>1310</v>
      </c>
      <c r="E231" s="150" t="s">
        <v>1311</v>
      </c>
      <c r="F231" s="151">
        <v>7403</v>
      </c>
      <c r="G231" s="151">
        <v>8552</v>
      </c>
      <c r="H231" s="151">
        <v>9701</v>
      </c>
      <c r="I231" s="151">
        <v>10850</v>
      </c>
      <c r="J231" s="151">
        <v>11997</v>
      </c>
      <c r="K231" s="151">
        <v>13943</v>
      </c>
      <c r="L231" s="150">
        <v>0</v>
      </c>
    </row>
    <row r="232" spans="1:12" ht="15" customHeight="1" x14ac:dyDescent="0.3">
      <c r="A232" s="149" t="s">
        <v>419</v>
      </c>
      <c r="B232" s="150" t="s">
        <v>63</v>
      </c>
      <c r="C232" s="150" t="s">
        <v>420</v>
      </c>
      <c r="D232" s="150" t="s">
        <v>1312</v>
      </c>
      <c r="E232" s="150" t="s">
        <v>1313</v>
      </c>
      <c r="F232" s="151">
        <v>3590</v>
      </c>
      <c r="G232" s="151">
        <v>4008</v>
      </c>
      <c r="H232" s="151">
        <v>4423</v>
      </c>
      <c r="I232" s="151">
        <v>4840</v>
      </c>
      <c r="J232" s="151">
        <v>5255</v>
      </c>
      <c r="K232" s="151">
        <v>13943</v>
      </c>
      <c r="L232" s="150">
        <v>0</v>
      </c>
    </row>
    <row r="233" spans="1:12" ht="15" customHeight="1" x14ac:dyDescent="0.3">
      <c r="A233" s="149" t="s">
        <v>422</v>
      </c>
      <c r="B233" s="150" t="s">
        <v>63</v>
      </c>
      <c r="C233" s="150" t="s">
        <v>423</v>
      </c>
      <c r="D233" s="150" t="s">
        <v>1314</v>
      </c>
      <c r="E233" s="150" t="s">
        <v>1315</v>
      </c>
      <c r="F233" s="151">
        <v>4460</v>
      </c>
      <c r="G233" s="151">
        <v>4979</v>
      </c>
      <c r="H233" s="151">
        <v>5496</v>
      </c>
      <c r="I233" s="151">
        <v>6012</v>
      </c>
      <c r="J233" s="151">
        <v>6529</v>
      </c>
      <c r="K233" s="151">
        <v>13943</v>
      </c>
      <c r="L233" s="150">
        <v>1</v>
      </c>
    </row>
    <row r="234" spans="1:12" ht="15" customHeight="1" x14ac:dyDescent="0.3">
      <c r="A234" s="149" t="s">
        <v>425</v>
      </c>
      <c r="B234" s="150" t="s">
        <v>63</v>
      </c>
      <c r="C234" s="150" t="s">
        <v>426</v>
      </c>
      <c r="D234" s="150" t="s">
        <v>1316</v>
      </c>
      <c r="E234" s="150" t="s">
        <v>429</v>
      </c>
      <c r="F234" s="151">
        <v>4795</v>
      </c>
      <c r="G234" s="151">
        <v>5352</v>
      </c>
      <c r="H234" s="151">
        <v>5907</v>
      </c>
      <c r="I234" s="151">
        <v>6463</v>
      </c>
      <c r="J234" s="151">
        <v>7019</v>
      </c>
      <c r="K234" s="151">
        <v>13943</v>
      </c>
      <c r="L234" s="150">
        <v>0</v>
      </c>
    </row>
    <row r="235" spans="1:12" ht="15" customHeight="1" x14ac:dyDescent="0.3">
      <c r="A235" s="149" t="s">
        <v>427</v>
      </c>
      <c r="B235" s="150" t="s">
        <v>63</v>
      </c>
      <c r="C235" s="150" t="s">
        <v>428</v>
      </c>
      <c r="D235" s="150" t="s">
        <v>1317</v>
      </c>
      <c r="E235" s="150" t="s">
        <v>1318</v>
      </c>
      <c r="F235" s="151">
        <v>3107</v>
      </c>
      <c r="G235" s="151">
        <v>3467</v>
      </c>
      <c r="H235" s="151">
        <v>3828</v>
      </c>
      <c r="I235" s="151">
        <v>4188</v>
      </c>
      <c r="J235" s="151">
        <v>4548</v>
      </c>
      <c r="K235" s="151">
        <v>13943</v>
      </c>
      <c r="L235" s="150">
        <v>1</v>
      </c>
    </row>
    <row r="236" spans="1:12" ht="15" customHeight="1" x14ac:dyDescent="0.3">
      <c r="A236" s="149" t="s">
        <v>430</v>
      </c>
      <c r="B236" s="150" t="s">
        <v>63</v>
      </c>
      <c r="C236" s="150" t="s">
        <v>431</v>
      </c>
      <c r="D236" s="150" t="s">
        <v>1319</v>
      </c>
      <c r="E236" s="150" t="s">
        <v>1093</v>
      </c>
      <c r="F236" s="151">
        <v>5479</v>
      </c>
      <c r="G236" s="151">
        <v>6186</v>
      </c>
      <c r="H236" s="151">
        <v>6893</v>
      </c>
      <c r="I236" s="151">
        <v>7599</v>
      </c>
      <c r="J236" s="151">
        <v>8306</v>
      </c>
      <c r="K236" s="151">
        <v>13943</v>
      </c>
      <c r="L236" s="150">
        <v>0</v>
      </c>
    </row>
    <row r="237" spans="1:12" ht="15" customHeight="1" x14ac:dyDescent="0.3">
      <c r="A237" s="149" t="s">
        <v>1926</v>
      </c>
      <c r="B237" s="150" t="s">
        <v>40</v>
      </c>
      <c r="C237" s="150" t="s">
        <v>1927</v>
      </c>
      <c r="D237" s="150" t="s">
        <v>1928</v>
      </c>
      <c r="E237" s="150" t="s">
        <v>1129</v>
      </c>
      <c r="F237" s="151">
        <v>3244</v>
      </c>
      <c r="G237" s="151">
        <v>3619</v>
      </c>
      <c r="H237" s="151">
        <v>3995</v>
      </c>
      <c r="I237" s="151">
        <v>4371</v>
      </c>
      <c r="J237" s="151">
        <v>4747</v>
      </c>
      <c r="K237" s="151">
        <v>13943</v>
      </c>
      <c r="L237" s="150">
        <v>0</v>
      </c>
    </row>
    <row r="238" spans="1:12" ht="15" customHeight="1" x14ac:dyDescent="0.3">
      <c r="A238" s="149" t="s">
        <v>1929</v>
      </c>
      <c r="B238" s="150" t="s">
        <v>40</v>
      </c>
      <c r="C238" s="150" t="s">
        <v>1930</v>
      </c>
      <c r="D238" s="150" t="s">
        <v>1931</v>
      </c>
      <c r="E238" s="150" t="s">
        <v>1081</v>
      </c>
      <c r="F238" s="151">
        <v>3486</v>
      </c>
      <c r="G238" s="151">
        <v>3890</v>
      </c>
      <c r="H238" s="151">
        <v>4294</v>
      </c>
      <c r="I238" s="151">
        <v>4698</v>
      </c>
      <c r="J238" s="151">
        <v>5102</v>
      </c>
      <c r="K238" s="151">
        <v>13943</v>
      </c>
      <c r="L238" s="150">
        <v>0</v>
      </c>
    </row>
    <row r="239" spans="1:12" ht="15" customHeight="1" x14ac:dyDescent="0.3">
      <c r="A239" s="149" t="s">
        <v>1932</v>
      </c>
      <c r="B239" s="150" t="s">
        <v>40</v>
      </c>
      <c r="C239" s="150" t="s">
        <v>1933</v>
      </c>
      <c r="D239" s="150" t="s">
        <v>1934</v>
      </c>
      <c r="E239" s="150" t="s">
        <v>1083</v>
      </c>
      <c r="F239" s="151">
        <v>4028</v>
      </c>
      <c r="G239" s="151">
        <v>4494</v>
      </c>
      <c r="H239" s="151">
        <v>4962</v>
      </c>
      <c r="I239" s="151">
        <v>5428</v>
      </c>
      <c r="J239" s="151">
        <v>5896</v>
      </c>
      <c r="K239" s="151">
        <v>13943</v>
      </c>
      <c r="L239" s="150">
        <v>0</v>
      </c>
    </row>
    <row r="240" spans="1:12" ht="15" customHeight="1" x14ac:dyDescent="0.3">
      <c r="A240" s="149" t="s">
        <v>1935</v>
      </c>
      <c r="B240" s="150" t="s">
        <v>40</v>
      </c>
      <c r="C240" s="150" t="s">
        <v>1936</v>
      </c>
      <c r="D240" s="150" t="s">
        <v>1937</v>
      </c>
      <c r="E240" s="150" t="s">
        <v>494</v>
      </c>
      <c r="F240" s="151">
        <v>5005</v>
      </c>
      <c r="G240" s="151">
        <v>5585</v>
      </c>
      <c r="H240" s="151">
        <v>6166</v>
      </c>
      <c r="I240" s="151">
        <v>6746</v>
      </c>
      <c r="J240" s="151">
        <v>7326</v>
      </c>
      <c r="K240" s="151">
        <v>13943</v>
      </c>
      <c r="L240" s="150">
        <v>0</v>
      </c>
    </row>
    <row r="241" spans="1:12" ht="15" customHeight="1" x14ac:dyDescent="0.3">
      <c r="A241" s="149" t="s">
        <v>1938</v>
      </c>
      <c r="B241" s="150" t="s">
        <v>40</v>
      </c>
      <c r="C241" s="150" t="s">
        <v>1939</v>
      </c>
      <c r="D241" s="150" t="s">
        <v>1940</v>
      </c>
      <c r="E241" s="150" t="s">
        <v>41</v>
      </c>
      <c r="F241" s="151">
        <v>6262</v>
      </c>
      <c r="G241" s="151">
        <v>7070</v>
      </c>
      <c r="H241" s="151">
        <v>7877</v>
      </c>
      <c r="I241" s="151">
        <v>8685</v>
      </c>
      <c r="J241" s="151">
        <v>9492</v>
      </c>
      <c r="K241" s="151">
        <v>13943</v>
      </c>
      <c r="L241" s="150">
        <v>0</v>
      </c>
    </row>
    <row r="242" spans="1:12" ht="15" customHeight="1" x14ac:dyDescent="0.3">
      <c r="A242" s="149" t="s">
        <v>1941</v>
      </c>
      <c r="B242" s="150" t="s">
        <v>40</v>
      </c>
      <c r="C242" s="150" t="s">
        <v>1942</v>
      </c>
      <c r="D242" s="150" t="s">
        <v>1943</v>
      </c>
      <c r="E242" s="150" t="s">
        <v>60</v>
      </c>
      <c r="F242" s="151">
        <v>6794</v>
      </c>
      <c r="G242" s="151">
        <v>7670</v>
      </c>
      <c r="H242" s="151">
        <v>8548</v>
      </c>
      <c r="I242" s="151">
        <v>9424</v>
      </c>
      <c r="J242" s="151">
        <v>10300</v>
      </c>
      <c r="K242" s="151">
        <v>13943</v>
      </c>
      <c r="L242" s="150">
        <v>0</v>
      </c>
    </row>
    <row r="243" spans="1:12" ht="15" customHeight="1" x14ac:dyDescent="0.3">
      <c r="A243" s="149" t="s">
        <v>432</v>
      </c>
      <c r="B243" s="150" t="s">
        <v>63</v>
      </c>
      <c r="C243" s="150" t="s">
        <v>433</v>
      </c>
      <c r="D243" s="150" t="s">
        <v>1944</v>
      </c>
      <c r="E243" s="150" t="s">
        <v>429</v>
      </c>
      <c r="F243" s="151">
        <v>4795</v>
      </c>
      <c r="G243" s="151">
        <v>5352</v>
      </c>
      <c r="H243" s="151">
        <v>5907</v>
      </c>
      <c r="I243" s="151">
        <v>6463</v>
      </c>
      <c r="J243" s="151">
        <v>7019</v>
      </c>
      <c r="K243" s="151">
        <v>13943</v>
      </c>
      <c r="L243" s="150">
        <v>0</v>
      </c>
    </row>
    <row r="244" spans="1:12" ht="15" customHeight="1" x14ac:dyDescent="0.3">
      <c r="A244" s="149" t="s">
        <v>434</v>
      </c>
      <c r="B244" s="150" t="s">
        <v>63</v>
      </c>
      <c r="C244" s="150" t="s">
        <v>435</v>
      </c>
      <c r="D244" s="150" t="s">
        <v>1945</v>
      </c>
      <c r="E244" s="150" t="s">
        <v>1155</v>
      </c>
      <c r="F244" s="151">
        <v>5156</v>
      </c>
      <c r="G244" s="151">
        <v>5753</v>
      </c>
      <c r="H244" s="151">
        <v>6352</v>
      </c>
      <c r="I244" s="151">
        <v>6949</v>
      </c>
      <c r="J244" s="151">
        <v>7546</v>
      </c>
      <c r="K244" s="151">
        <v>13943</v>
      </c>
      <c r="L244" s="150">
        <v>0</v>
      </c>
    </row>
    <row r="245" spans="1:12" ht="15" customHeight="1" x14ac:dyDescent="0.3">
      <c r="A245" s="149" t="s">
        <v>436</v>
      </c>
      <c r="B245" s="150" t="s">
        <v>63</v>
      </c>
      <c r="C245" s="150" t="s">
        <v>437</v>
      </c>
      <c r="D245" s="150" t="s">
        <v>1946</v>
      </c>
      <c r="E245" s="150" t="s">
        <v>1093</v>
      </c>
      <c r="F245" s="151">
        <v>5479</v>
      </c>
      <c r="G245" s="151">
        <v>6186</v>
      </c>
      <c r="H245" s="151">
        <v>6893</v>
      </c>
      <c r="I245" s="151">
        <v>7599</v>
      </c>
      <c r="J245" s="151">
        <v>8306</v>
      </c>
      <c r="K245" s="151">
        <v>13943</v>
      </c>
      <c r="L245" s="150">
        <v>0</v>
      </c>
    </row>
    <row r="246" spans="1:12" ht="15" customHeight="1" x14ac:dyDescent="0.3">
      <c r="A246" s="149" t="s">
        <v>438</v>
      </c>
      <c r="B246" s="150" t="s">
        <v>162</v>
      </c>
      <c r="C246" s="150" t="s">
        <v>439</v>
      </c>
      <c r="D246" s="150" t="s">
        <v>1320</v>
      </c>
      <c r="E246" s="150" t="s">
        <v>1289</v>
      </c>
      <c r="F246" s="151">
        <v>2255</v>
      </c>
      <c r="G246" s="151">
        <v>2493</v>
      </c>
      <c r="H246" s="151">
        <v>2731</v>
      </c>
      <c r="I246" s="151">
        <v>2969</v>
      </c>
      <c r="J246" s="151">
        <v>3207</v>
      </c>
      <c r="K246" s="151">
        <v>13943</v>
      </c>
      <c r="L246" s="150">
        <v>1</v>
      </c>
    </row>
    <row r="247" spans="1:12" ht="15" customHeight="1" x14ac:dyDescent="0.3">
      <c r="A247" s="149" t="s">
        <v>440</v>
      </c>
      <c r="B247" s="150" t="s">
        <v>162</v>
      </c>
      <c r="C247" s="150" t="s">
        <v>441</v>
      </c>
      <c r="D247" s="150" t="s">
        <v>1321</v>
      </c>
      <c r="E247" s="150" t="s">
        <v>1322</v>
      </c>
      <c r="F247" s="151">
        <v>2606</v>
      </c>
      <c r="G247" s="151">
        <v>2882</v>
      </c>
      <c r="H247" s="151">
        <v>3155</v>
      </c>
      <c r="I247" s="151">
        <v>3430</v>
      </c>
      <c r="J247" s="151">
        <v>3705</v>
      </c>
      <c r="K247" s="151">
        <v>13943</v>
      </c>
      <c r="L247" s="150">
        <v>1</v>
      </c>
    </row>
    <row r="248" spans="1:12" ht="15" customHeight="1" x14ac:dyDescent="0.3">
      <c r="A248" s="149" t="s">
        <v>442</v>
      </c>
      <c r="B248" s="150" t="s">
        <v>162</v>
      </c>
      <c r="C248" s="150" t="s">
        <v>443</v>
      </c>
      <c r="D248" s="150" t="s">
        <v>1323</v>
      </c>
      <c r="E248" s="150" t="s">
        <v>1291</v>
      </c>
      <c r="F248" s="151">
        <v>3236</v>
      </c>
      <c r="G248" s="151">
        <v>3578</v>
      </c>
      <c r="H248" s="151">
        <v>3920</v>
      </c>
      <c r="I248" s="151">
        <v>4262</v>
      </c>
      <c r="J248" s="151">
        <v>4602</v>
      </c>
      <c r="K248" s="151">
        <v>13943</v>
      </c>
      <c r="L248" s="150">
        <v>1</v>
      </c>
    </row>
    <row r="249" spans="1:12" ht="15" customHeight="1" x14ac:dyDescent="0.3">
      <c r="A249" s="149" t="s">
        <v>444</v>
      </c>
      <c r="B249" s="150" t="s">
        <v>63</v>
      </c>
      <c r="C249" s="150" t="s">
        <v>445</v>
      </c>
      <c r="D249" s="150" t="s">
        <v>1324</v>
      </c>
      <c r="E249" s="150" t="s">
        <v>1325</v>
      </c>
      <c r="F249" s="151">
        <v>3885</v>
      </c>
      <c r="G249" s="151">
        <v>4284</v>
      </c>
      <c r="H249" s="151">
        <v>4684</v>
      </c>
      <c r="I249" s="151">
        <v>5084</v>
      </c>
      <c r="J249" s="151">
        <v>5484</v>
      </c>
      <c r="K249" s="151">
        <v>13943</v>
      </c>
      <c r="L249" s="150">
        <v>1</v>
      </c>
    </row>
    <row r="250" spans="1:12" ht="15" customHeight="1" x14ac:dyDescent="0.3">
      <c r="A250" s="149" t="s">
        <v>447</v>
      </c>
      <c r="B250" s="150" t="s">
        <v>63</v>
      </c>
      <c r="C250" s="150" t="s">
        <v>448</v>
      </c>
      <c r="D250" s="150" t="s">
        <v>1326</v>
      </c>
      <c r="E250" s="150" t="s">
        <v>1327</v>
      </c>
      <c r="F250" s="151">
        <v>4176</v>
      </c>
      <c r="G250" s="151">
        <v>4606</v>
      </c>
      <c r="H250" s="151">
        <v>5036</v>
      </c>
      <c r="I250" s="151">
        <v>5465</v>
      </c>
      <c r="J250" s="151">
        <v>5895</v>
      </c>
      <c r="K250" s="151">
        <v>13943</v>
      </c>
      <c r="L250" s="150">
        <v>0</v>
      </c>
    </row>
    <row r="251" spans="1:12" ht="15" customHeight="1" x14ac:dyDescent="0.3">
      <c r="A251" s="149" t="s">
        <v>449</v>
      </c>
      <c r="B251" s="150" t="s">
        <v>63</v>
      </c>
      <c r="C251" s="150" t="s">
        <v>450</v>
      </c>
      <c r="D251" s="150" t="s">
        <v>1328</v>
      </c>
      <c r="E251" s="150" t="s">
        <v>1329</v>
      </c>
      <c r="F251" s="151">
        <v>4489</v>
      </c>
      <c r="G251" s="151">
        <v>4951</v>
      </c>
      <c r="H251" s="151">
        <v>5412</v>
      </c>
      <c r="I251" s="151">
        <v>5874</v>
      </c>
      <c r="J251" s="151">
        <v>6336</v>
      </c>
      <c r="K251" s="151">
        <v>13943</v>
      </c>
      <c r="L251" s="150">
        <v>0</v>
      </c>
    </row>
    <row r="252" spans="1:12" ht="15" customHeight="1" x14ac:dyDescent="0.3">
      <c r="A252" s="149" t="s">
        <v>451</v>
      </c>
      <c r="B252" s="150" t="s">
        <v>63</v>
      </c>
      <c r="C252" s="150" t="s">
        <v>452</v>
      </c>
      <c r="D252" s="150" t="s">
        <v>1947</v>
      </c>
      <c r="E252" s="150" t="s">
        <v>1330</v>
      </c>
      <c r="F252" s="151">
        <v>4149</v>
      </c>
      <c r="G252" s="151">
        <v>4630</v>
      </c>
      <c r="H252" s="151">
        <v>5111</v>
      </c>
      <c r="I252" s="151">
        <v>5592</v>
      </c>
      <c r="J252" s="151">
        <v>6073</v>
      </c>
      <c r="K252" s="151">
        <v>13943</v>
      </c>
      <c r="L252" s="150">
        <v>0</v>
      </c>
    </row>
    <row r="253" spans="1:12" ht="15" customHeight="1" x14ac:dyDescent="0.3">
      <c r="A253" s="149" t="s">
        <v>454</v>
      </c>
      <c r="B253" s="150" t="s">
        <v>63</v>
      </c>
      <c r="C253" s="150" t="s">
        <v>455</v>
      </c>
      <c r="D253" s="150" t="s">
        <v>1331</v>
      </c>
      <c r="E253" s="150" t="s">
        <v>1315</v>
      </c>
      <c r="F253" s="151">
        <v>4460</v>
      </c>
      <c r="G253" s="151">
        <v>4979</v>
      </c>
      <c r="H253" s="151">
        <v>5496</v>
      </c>
      <c r="I253" s="151">
        <v>6012</v>
      </c>
      <c r="J253" s="151">
        <v>6529</v>
      </c>
      <c r="K253" s="151">
        <v>13943</v>
      </c>
      <c r="L253" s="150">
        <v>0</v>
      </c>
    </row>
    <row r="254" spans="1:12" ht="15" customHeight="1" x14ac:dyDescent="0.3">
      <c r="A254" s="149" t="s">
        <v>456</v>
      </c>
      <c r="B254" s="150" t="s">
        <v>63</v>
      </c>
      <c r="C254" s="150" t="s">
        <v>457</v>
      </c>
      <c r="D254" s="150" t="s">
        <v>1948</v>
      </c>
      <c r="E254" s="150" t="s">
        <v>1155</v>
      </c>
      <c r="F254" s="151">
        <v>5156</v>
      </c>
      <c r="G254" s="151">
        <v>5753</v>
      </c>
      <c r="H254" s="151">
        <v>6352</v>
      </c>
      <c r="I254" s="151">
        <v>6949</v>
      </c>
      <c r="J254" s="151">
        <v>7546</v>
      </c>
      <c r="K254" s="151">
        <v>13943</v>
      </c>
      <c r="L254" s="150">
        <v>0</v>
      </c>
    </row>
    <row r="255" spans="1:12" ht="15" customHeight="1" x14ac:dyDescent="0.3">
      <c r="A255" s="149" t="s">
        <v>458</v>
      </c>
      <c r="B255" s="150" t="s">
        <v>63</v>
      </c>
      <c r="C255" s="150" t="s">
        <v>459</v>
      </c>
      <c r="D255" s="150" t="s">
        <v>1949</v>
      </c>
      <c r="E255" s="150" t="s">
        <v>421</v>
      </c>
      <c r="F255" s="151">
        <v>5945</v>
      </c>
      <c r="G255" s="151">
        <v>6712</v>
      </c>
      <c r="H255" s="151">
        <v>7479</v>
      </c>
      <c r="I255" s="151">
        <v>8246</v>
      </c>
      <c r="J255" s="151">
        <v>9012</v>
      </c>
      <c r="K255" s="151">
        <v>13943</v>
      </c>
      <c r="L255" s="150">
        <v>0</v>
      </c>
    </row>
    <row r="256" spans="1:12" ht="15" customHeight="1" x14ac:dyDescent="0.3">
      <c r="A256" s="149" t="s">
        <v>460</v>
      </c>
      <c r="B256" s="150" t="s">
        <v>63</v>
      </c>
      <c r="C256" s="150" t="s">
        <v>461</v>
      </c>
      <c r="D256" s="150" t="s">
        <v>1950</v>
      </c>
      <c r="E256" s="150" t="s">
        <v>1126</v>
      </c>
      <c r="F256" s="151">
        <v>6450</v>
      </c>
      <c r="G256" s="151">
        <v>7282</v>
      </c>
      <c r="H256" s="151">
        <v>8114</v>
      </c>
      <c r="I256" s="151">
        <v>8946</v>
      </c>
      <c r="J256" s="151">
        <v>9778</v>
      </c>
      <c r="K256" s="151">
        <v>13943</v>
      </c>
      <c r="L256" s="150">
        <v>0</v>
      </c>
    </row>
    <row r="257" spans="1:12" ht="15" customHeight="1" x14ac:dyDescent="0.3">
      <c r="A257" s="149" t="s">
        <v>462</v>
      </c>
      <c r="B257" s="150" t="s">
        <v>63</v>
      </c>
      <c r="C257" s="150" t="s">
        <v>463</v>
      </c>
      <c r="D257" s="150" t="s">
        <v>1951</v>
      </c>
      <c r="E257" s="150" t="s">
        <v>1311</v>
      </c>
      <c r="F257" s="151">
        <v>7403</v>
      </c>
      <c r="G257" s="151">
        <v>8552</v>
      </c>
      <c r="H257" s="151">
        <v>9701</v>
      </c>
      <c r="I257" s="151">
        <v>10850</v>
      </c>
      <c r="J257" s="151">
        <v>11997</v>
      </c>
      <c r="K257" s="151">
        <v>13943</v>
      </c>
      <c r="L257" s="150">
        <v>0</v>
      </c>
    </row>
    <row r="258" spans="1:12" ht="15" customHeight="1" x14ac:dyDescent="0.3">
      <c r="A258" s="149" t="s">
        <v>464</v>
      </c>
      <c r="B258" s="150" t="s">
        <v>162</v>
      </c>
      <c r="C258" s="150" t="s">
        <v>465</v>
      </c>
      <c r="D258" s="150" t="s">
        <v>1332</v>
      </c>
      <c r="E258" s="150" t="s">
        <v>1255</v>
      </c>
      <c r="F258" s="151">
        <v>3011</v>
      </c>
      <c r="G258" s="151">
        <v>3328</v>
      </c>
      <c r="H258" s="151">
        <v>3647</v>
      </c>
      <c r="I258" s="151">
        <v>3963</v>
      </c>
      <c r="J258" s="151">
        <v>4281</v>
      </c>
      <c r="K258" s="151">
        <v>13943</v>
      </c>
      <c r="L258" s="150">
        <v>1</v>
      </c>
    </row>
    <row r="259" spans="1:12" ht="15" customHeight="1" x14ac:dyDescent="0.3">
      <c r="A259" s="149" t="s">
        <v>466</v>
      </c>
      <c r="B259" s="150" t="s">
        <v>162</v>
      </c>
      <c r="C259" s="150" t="s">
        <v>467</v>
      </c>
      <c r="D259" s="150" t="s">
        <v>1333</v>
      </c>
      <c r="E259" s="150" t="s">
        <v>1235</v>
      </c>
      <c r="F259" s="151">
        <v>3479</v>
      </c>
      <c r="G259" s="151">
        <v>3847</v>
      </c>
      <c r="H259" s="151">
        <v>4214</v>
      </c>
      <c r="I259" s="151">
        <v>4581</v>
      </c>
      <c r="J259" s="151">
        <v>4947</v>
      </c>
      <c r="K259" s="151">
        <v>13943</v>
      </c>
      <c r="L259" s="150">
        <v>1</v>
      </c>
    </row>
    <row r="260" spans="1:12" ht="15" customHeight="1" x14ac:dyDescent="0.3">
      <c r="A260" s="149" t="s">
        <v>468</v>
      </c>
      <c r="B260" s="150" t="s">
        <v>162</v>
      </c>
      <c r="C260" s="150" t="s">
        <v>469</v>
      </c>
      <c r="D260" s="150" t="s">
        <v>1334</v>
      </c>
      <c r="E260" s="150" t="s">
        <v>644</v>
      </c>
      <c r="F260" s="151">
        <v>4022</v>
      </c>
      <c r="G260" s="151">
        <v>4445</v>
      </c>
      <c r="H260" s="151">
        <v>4871</v>
      </c>
      <c r="I260" s="151">
        <v>5295</v>
      </c>
      <c r="J260" s="151">
        <v>5718</v>
      </c>
      <c r="K260" s="151">
        <v>13943</v>
      </c>
      <c r="L260" s="150">
        <v>1</v>
      </c>
    </row>
    <row r="261" spans="1:12" ht="15" customHeight="1" x14ac:dyDescent="0.3">
      <c r="A261" s="149" t="s">
        <v>470</v>
      </c>
      <c r="B261" s="150" t="s">
        <v>162</v>
      </c>
      <c r="C261" s="150" t="s">
        <v>471</v>
      </c>
      <c r="D261" s="150" t="s">
        <v>1335</v>
      </c>
      <c r="E261" s="150" t="s">
        <v>1305</v>
      </c>
      <c r="F261" s="151">
        <v>4323</v>
      </c>
      <c r="G261" s="151">
        <v>4780</v>
      </c>
      <c r="H261" s="151">
        <v>5236</v>
      </c>
      <c r="I261" s="151">
        <v>5691</v>
      </c>
      <c r="J261" s="151">
        <v>6148</v>
      </c>
      <c r="K261" s="151">
        <v>13943</v>
      </c>
      <c r="L261" s="150">
        <v>0</v>
      </c>
    </row>
    <row r="262" spans="1:12" ht="15" customHeight="1" x14ac:dyDescent="0.3">
      <c r="A262" s="149" t="s">
        <v>472</v>
      </c>
      <c r="B262" s="150" t="s">
        <v>162</v>
      </c>
      <c r="C262" s="150" t="s">
        <v>473</v>
      </c>
      <c r="D262" s="150" t="s">
        <v>1336</v>
      </c>
      <c r="E262" s="150" t="s">
        <v>1337</v>
      </c>
      <c r="F262" s="151">
        <v>2424</v>
      </c>
      <c r="G262" s="151">
        <v>2680</v>
      </c>
      <c r="H262" s="151">
        <v>2936</v>
      </c>
      <c r="I262" s="151">
        <v>3191</v>
      </c>
      <c r="J262" s="151">
        <v>3447</v>
      </c>
      <c r="K262" s="151">
        <v>13943</v>
      </c>
      <c r="L262" s="150">
        <v>1</v>
      </c>
    </row>
    <row r="263" spans="1:12" ht="15" customHeight="1" x14ac:dyDescent="0.3">
      <c r="A263" s="149" t="s">
        <v>474</v>
      </c>
      <c r="B263" s="150" t="s">
        <v>162</v>
      </c>
      <c r="C263" s="150" t="s">
        <v>475</v>
      </c>
      <c r="D263" s="150" t="s">
        <v>1338</v>
      </c>
      <c r="E263" s="150" t="s">
        <v>1255</v>
      </c>
      <c r="F263" s="151">
        <v>3011</v>
      </c>
      <c r="G263" s="151">
        <v>3328</v>
      </c>
      <c r="H263" s="151">
        <v>3647</v>
      </c>
      <c r="I263" s="151">
        <v>3963</v>
      </c>
      <c r="J263" s="151">
        <v>4281</v>
      </c>
      <c r="K263" s="151">
        <v>13943</v>
      </c>
      <c r="L263" s="150">
        <v>1</v>
      </c>
    </row>
    <row r="264" spans="1:12" ht="15" customHeight="1" x14ac:dyDescent="0.3">
      <c r="A264" s="149" t="s">
        <v>476</v>
      </c>
      <c r="B264" s="150" t="s">
        <v>162</v>
      </c>
      <c r="C264" s="150" t="s">
        <v>477</v>
      </c>
      <c r="D264" s="150" t="s">
        <v>1339</v>
      </c>
      <c r="E264" s="150" t="s">
        <v>1291</v>
      </c>
      <c r="F264" s="151">
        <v>3236</v>
      </c>
      <c r="G264" s="151">
        <v>3578</v>
      </c>
      <c r="H264" s="151">
        <v>3920</v>
      </c>
      <c r="I264" s="151">
        <v>4262</v>
      </c>
      <c r="J264" s="151">
        <v>4602</v>
      </c>
      <c r="K264" s="151">
        <v>13943</v>
      </c>
      <c r="L264" s="150">
        <v>1</v>
      </c>
    </row>
    <row r="265" spans="1:12" ht="15" customHeight="1" x14ac:dyDescent="0.3">
      <c r="A265" s="149" t="s">
        <v>478</v>
      </c>
      <c r="B265" s="150" t="s">
        <v>162</v>
      </c>
      <c r="C265" s="150" t="s">
        <v>479</v>
      </c>
      <c r="D265" s="150" t="s">
        <v>1340</v>
      </c>
      <c r="E265" s="150" t="s">
        <v>1235</v>
      </c>
      <c r="F265" s="151">
        <v>3479</v>
      </c>
      <c r="G265" s="151">
        <v>3847</v>
      </c>
      <c r="H265" s="151">
        <v>4214</v>
      </c>
      <c r="I265" s="151">
        <v>4581</v>
      </c>
      <c r="J265" s="151">
        <v>4947</v>
      </c>
      <c r="K265" s="151">
        <v>13943</v>
      </c>
      <c r="L265" s="150">
        <v>1</v>
      </c>
    </row>
    <row r="266" spans="1:12" ht="15" customHeight="1" x14ac:dyDescent="0.3">
      <c r="A266" s="149" t="s">
        <v>480</v>
      </c>
      <c r="B266" s="150" t="s">
        <v>40</v>
      </c>
      <c r="C266" s="150" t="s">
        <v>481</v>
      </c>
      <c r="D266" s="150" t="s">
        <v>1341</v>
      </c>
      <c r="E266" s="150" t="s">
        <v>676</v>
      </c>
      <c r="F266" s="151">
        <v>4331</v>
      </c>
      <c r="G266" s="151">
        <v>4833</v>
      </c>
      <c r="H266" s="151">
        <v>5335</v>
      </c>
      <c r="I266" s="151">
        <v>5836</v>
      </c>
      <c r="J266" s="151">
        <v>6338</v>
      </c>
      <c r="K266" s="151">
        <v>13943</v>
      </c>
      <c r="L266" s="150">
        <v>0</v>
      </c>
    </row>
    <row r="267" spans="1:12" ht="15" customHeight="1" x14ac:dyDescent="0.3">
      <c r="A267" s="149" t="s">
        <v>482</v>
      </c>
      <c r="B267" s="150" t="s">
        <v>40</v>
      </c>
      <c r="C267" s="150" t="s">
        <v>483</v>
      </c>
      <c r="D267" s="150" t="s">
        <v>1342</v>
      </c>
      <c r="E267" s="150" t="s">
        <v>134</v>
      </c>
      <c r="F267" s="151">
        <v>4655</v>
      </c>
      <c r="G267" s="151">
        <v>5195</v>
      </c>
      <c r="H267" s="151">
        <v>5734</v>
      </c>
      <c r="I267" s="151">
        <v>6274</v>
      </c>
      <c r="J267" s="151">
        <v>6814</v>
      </c>
      <c r="K267" s="151">
        <v>13943</v>
      </c>
      <c r="L267" s="150">
        <v>0</v>
      </c>
    </row>
    <row r="268" spans="1:12" ht="15" customHeight="1" x14ac:dyDescent="0.3">
      <c r="A268" s="149" t="s">
        <v>484</v>
      </c>
      <c r="B268" s="150" t="s">
        <v>40</v>
      </c>
      <c r="C268" s="150" t="s">
        <v>485</v>
      </c>
      <c r="D268" s="150" t="s">
        <v>1343</v>
      </c>
      <c r="E268" s="150" t="s">
        <v>679</v>
      </c>
      <c r="F268" s="151">
        <v>5319</v>
      </c>
      <c r="G268" s="151">
        <v>6005</v>
      </c>
      <c r="H268" s="151">
        <v>6691</v>
      </c>
      <c r="I268" s="151">
        <v>7378</v>
      </c>
      <c r="J268" s="151">
        <v>8063</v>
      </c>
      <c r="K268" s="151">
        <v>13943</v>
      </c>
      <c r="L268" s="150">
        <v>0</v>
      </c>
    </row>
    <row r="269" spans="1:12" ht="15" customHeight="1" x14ac:dyDescent="0.3">
      <c r="A269" s="149" t="s">
        <v>486</v>
      </c>
      <c r="B269" s="150" t="s">
        <v>40</v>
      </c>
      <c r="C269" s="150" t="s">
        <v>487</v>
      </c>
      <c r="D269" s="150" t="s">
        <v>1344</v>
      </c>
      <c r="E269" s="150" t="s">
        <v>1083</v>
      </c>
      <c r="F269" s="151">
        <v>4028</v>
      </c>
      <c r="G269" s="151">
        <v>4494</v>
      </c>
      <c r="H269" s="151">
        <v>4962</v>
      </c>
      <c r="I269" s="151">
        <v>5428</v>
      </c>
      <c r="J269" s="151">
        <v>5896</v>
      </c>
      <c r="K269" s="151">
        <v>13943</v>
      </c>
      <c r="L269" s="150">
        <v>0</v>
      </c>
    </row>
    <row r="270" spans="1:12" ht="15" customHeight="1" x14ac:dyDescent="0.3">
      <c r="A270" s="149" t="s">
        <v>488</v>
      </c>
      <c r="B270" s="150" t="s">
        <v>40</v>
      </c>
      <c r="C270" s="150" t="s">
        <v>489</v>
      </c>
      <c r="D270" s="150" t="s">
        <v>1345</v>
      </c>
      <c r="E270" s="150" t="s">
        <v>41</v>
      </c>
      <c r="F270" s="151">
        <v>6262</v>
      </c>
      <c r="G270" s="151">
        <v>7070</v>
      </c>
      <c r="H270" s="151">
        <v>7877</v>
      </c>
      <c r="I270" s="151">
        <v>8685</v>
      </c>
      <c r="J270" s="151">
        <v>9492</v>
      </c>
      <c r="K270" s="151">
        <v>13943</v>
      </c>
      <c r="L270" s="150">
        <v>0</v>
      </c>
    </row>
    <row r="271" spans="1:12" ht="15" customHeight="1" x14ac:dyDescent="0.3">
      <c r="A271" s="149" t="s">
        <v>490</v>
      </c>
      <c r="B271" s="150" t="s">
        <v>40</v>
      </c>
      <c r="C271" s="150" t="s">
        <v>491</v>
      </c>
      <c r="D271" s="150" t="s">
        <v>1346</v>
      </c>
      <c r="E271" s="150" t="s">
        <v>685</v>
      </c>
      <c r="F271" s="151">
        <v>6361</v>
      </c>
      <c r="G271" s="151">
        <v>7347</v>
      </c>
      <c r="H271" s="151">
        <v>8333</v>
      </c>
      <c r="I271" s="151">
        <v>9320</v>
      </c>
      <c r="J271" s="151">
        <v>10306</v>
      </c>
      <c r="K271" s="151">
        <v>13943</v>
      </c>
      <c r="L271" s="150">
        <v>0</v>
      </c>
    </row>
    <row r="272" spans="1:12" ht="15" customHeight="1" x14ac:dyDescent="0.3">
      <c r="A272" s="149" t="s">
        <v>492</v>
      </c>
      <c r="B272" s="150" t="s">
        <v>40</v>
      </c>
      <c r="C272" s="150" t="s">
        <v>493</v>
      </c>
      <c r="D272" s="150" t="s">
        <v>1347</v>
      </c>
      <c r="E272" s="150" t="s">
        <v>404</v>
      </c>
      <c r="F272" s="151">
        <v>3263</v>
      </c>
      <c r="G272" s="151">
        <v>3599</v>
      </c>
      <c r="H272" s="151">
        <v>3934</v>
      </c>
      <c r="I272" s="151">
        <v>4270</v>
      </c>
      <c r="J272" s="151">
        <v>4606</v>
      </c>
      <c r="K272" s="151">
        <v>13943</v>
      </c>
      <c r="L272" s="150">
        <v>1</v>
      </c>
    </row>
    <row r="273" spans="1:12" ht="15" customHeight="1" x14ac:dyDescent="0.3">
      <c r="A273" s="149" t="s">
        <v>495</v>
      </c>
      <c r="B273" s="150" t="s">
        <v>40</v>
      </c>
      <c r="C273" s="150" t="s">
        <v>496</v>
      </c>
      <c r="D273" s="150" t="s">
        <v>1348</v>
      </c>
      <c r="E273" s="150" t="s">
        <v>673</v>
      </c>
      <c r="F273" s="151">
        <v>3508</v>
      </c>
      <c r="G273" s="151">
        <v>3868</v>
      </c>
      <c r="H273" s="151">
        <v>4230</v>
      </c>
      <c r="I273" s="151">
        <v>4590</v>
      </c>
      <c r="J273" s="151">
        <v>4951</v>
      </c>
      <c r="K273" s="151">
        <v>13943</v>
      </c>
      <c r="L273" s="150">
        <v>1</v>
      </c>
    </row>
    <row r="274" spans="1:12" ht="15" customHeight="1" x14ac:dyDescent="0.3">
      <c r="A274" s="149" t="s">
        <v>497</v>
      </c>
      <c r="B274" s="150" t="s">
        <v>40</v>
      </c>
      <c r="C274" s="150" t="s">
        <v>498</v>
      </c>
      <c r="D274" s="150" t="s">
        <v>1349</v>
      </c>
      <c r="E274" s="150" t="s">
        <v>1350</v>
      </c>
      <c r="F274" s="151">
        <v>4357</v>
      </c>
      <c r="G274" s="151">
        <v>4806</v>
      </c>
      <c r="H274" s="151">
        <v>5254</v>
      </c>
      <c r="I274" s="151">
        <v>5703</v>
      </c>
      <c r="J274" s="151">
        <v>6152</v>
      </c>
      <c r="K274" s="151">
        <v>13943</v>
      </c>
      <c r="L274" s="150">
        <v>1</v>
      </c>
    </row>
    <row r="275" spans="1:12" ht="15" customHeight="1" x14ac:dyDescent="0.3">
      <c r="A275" s="149" t="s">
        <v>499</v>
      </c>
      <c r="B275" s="150" t="s">
        <v>40</v>
      </c>
      <c r="C275" s="150" t="s">
        <v>500</v>
      </c>
      <c r="D275" s="150" t="s">
        <v>1351</v>
      </c>
      <c r="E275" s="150" t="s">
        <v>137</v>
      </c>
      <c r="F275" s="151">
        <v>5037</v>
      </c>
      <c r="G275" s="151">
        <v>5555</v>
      </c>
      <c r="H275" s="151">
        <v>6072</v>
      </c>
      <c r="I275" s="151">
        <v>6590</v>
      </c>
      <c r="J275" s="151">
        <v>7108</v>
      </c>
      <c r="K275" s="151">
        <v>13943</v>
      </c>
      <c r="L275" s="150">
        <v>0</v>
      </c>
    </row>
    <row r="276" spans="1:12" ht="15" customHeight="1" x14ac:dyDescent="0.3">
      <c r="A276" s="149" t="s">
        <v>1952</v>
      </c>
      <c r="B276" s="150" t="s">
        <v>100</v>
      </c>
      <c r="C276" s="150" t="s">
        <v>1953</v>
      </c>
      <c r="D276" s="150" t="s">
        <v>1954</v>
      </c>
      <c r="E276" s="150" t="s">
        <v>1129</v>
      </c>
      <c r="F276" s="151">
        <v>3244</v>
      </c>
      <c r="G276" s="151">
        <v>3619</v>
      </c>
      <c r="H276" s="151">
        <v>3995</v>
      </c>
      <c r="I276" s="151">
        <v>4371</v>
      </c>
      <c r="J276" s="151">
        <v>4747</v>
      </c>
      <c r="K276" s="151">
        <v>13943</v>
      </c>
      <c r="L276" s="150">
        <v>0</v>
      </c>
    </row>
    <row r="277" spans="1:12" x14ac:dyDescent="0.3">
      <c r="A277" s="149" t="s">
        <v>1955</v>
      </c>
      <c r="B277" s="150" t="s">
        <v>100</v>
      </c>
      <c r="C277" s="150" t="s">
        <v>1956</v>
      </c>
      <c r="D277" s="150" t="s">
        <v>1957</v>
      </c>
      <c r="E277" s="150" t="s">
        <v>1081</v>
      </c>
      <c r="F277" s="151">
        <v>3486</v>
      </c>
      <c r="G277" s="151">
        <v>3890</v>
      </c>
      <c r="H277" s="151">
        <v>4294</v>
      </c>
      <c r="I277" s="151">
        <v>4698</v>
      </c>
      <c r="J277" s="151">
        <v>5102</v>
      </c>
      <c r="K277" s="151">
        <v>13943</v>
      </c>
      <c r="L277" s="150">
        <v>0</v>
      </c>
    </row>
    <row r="278" spans="1:12" x14ac:dyDescent="0.3">
      <c r="A278" s="149" t="s">
        <v>1958</v>
      </c>
      <c r="B278" s="150" t="s">
        <v>100</v>
      </c>
      <c r="C278" s="150" t="s">
        <v>1959</v>
      </c>
      <c r="D278" s="150" t="s">
        <v>1960</v>
      </c>
      <c r="E278" s="150" t="s">
        <v>1083</v>
      </c>
      <c r="F278" s="151">
        <v>4028</v>
      </c>
      <c r="G278" s="151">
        <v>4494</v>
      </c>
      <c r="H278" s="151">
        <v>4962</v>
      </c>
      <c r="I278" s="151">
        <v>5428</v>
      </c>
      <c r="J278" s="151">
        <v>5896</v>
      </c>
      <c r="K278" s="151">
        <v>13943</v>
      </c>
      <c r="L278" s="150">
        <v>0</v>
      </c>
    </row>
    <row r="279" spans="1:12" x14ac:dyDescent="0.3">
      <c r="A279" s="149" t="s">
        <v>1961</v>
      </c>
      <c r="B279" s="150" t="s">
        <v>100</v>
      </c>
      <c r="C279" s="150" t="s">
        <v>1962</v>
      </c>
      <c r="D279" s="150" t="s">
        <v>1963</v>
      </c>
      <c r="E279" s="150" t="s">
        <v>494</v>
      </c>
      <c r="F279" s="151">
        <v>5005</v>
      </c>
      <c r="G279" s="151">
        <v>5585</v>
      </c>
      <c r="H279" s="151">
        <v>6166</v>
      </c>
      <c r="I279" s="151">
        <v>6746</v>
      </c>
      <c r="J279" s="151">
        <v>7326</v>
      </c>
      <c r="K279" s="151">
        <v>13943</v>
      </c>
      <c r="L279" s="150">
        <v>0</v>
      </c>
    </row>
    <row r="280" spans="1:12" x14ac:dyDescent="0.3">
      <c r="A280" s="149" t="s">
        <v>1964</v>
      </c>
      <c r="B280" s="150" t="s">
        <v>100</v>
      </c>
      <c r="C280" s="150" t="s">
        <v>1965</v>
      </c>
      <c r="D280" s="150" t="s">
        <v>1966</v>
      </c>
      <c r="E280" s="150" t="s">
        <v>41</v>
      </c>
      <c r="F280" s="151">
        <v>6262</v>
      </c>
      <c r="G280" s="151">
        <v>7070</v>
      </c>
      <c r="H280" s="151">
        <v>7877</v>
      </c>
      <c r="I280" s="151">
        <v>8685</v>
      </c>
      <c r="J280" s="151">
        <v>9492</v>
      </c>
      <c r="K280" s="151">
        <v>13943</v>
      </c>
      <c r="L280" s="150">
        <v>0</v>
      </c>
    </row>
    <row r="281" spans="1:12" ht="15" customHeight="1" x14ac:dyDescent="0.3">
      <c r="A281" s="149" t="s">
        <v>1967</v>
      </c>
      <c r="B281" s="150" t="s">
        <v>100</v>
      </c>
      <c r="C281" s="150" t="s">
        <v>1968</v>
      </c>
      <c r="D281" s="150" t="s">
        <v>1969</v>
      </c>
      <c r="E281" s="150" t="s">
        <v>60</v>
      </c>
      <c r="F281" s="151">
        <v>6794</v>
      </c>
      <c r="G281" s="151">
        <v>7670</v>
      </c>
      <c r="H281" s="151">
        <v>8548</v>
      </c>
      <c r="I281" s="151">
        <v>9424</v>
      </c>
      <c r="J281" s="151">
        <v>10300</v>
      </c>
      <c r="K281" s="151">
        <v>13943</v>
      </c>
      <c r="L281" s="150">
        <v>0</v>
      </c>
    </row>
    <row r="282" spans="1:12" x14ac:dyDescent="0.3">
      <c r="A282" s="149" t="s">
        <v>1970</v>
      </c>
      <c r="B282" s="150" t="s">
        <v>100</v>
      </c>
      <c r="C282" s="150" t="s">
        <v>1971</v>
      </c>
      <c r="D282" s="150" t="s">
        <v>1972</v>
      </c>
      <c r="E282" s="150" t="s">
        <v>171</v>
      </c>
      <c r="F282" s="151">
        <v>7187</v>
      </c>
      <c r="G282" s="151">
        <v>8302</v>
      </c>
      <c r="H282" s="151">
        <v>9418</v>
      </c>
      <c r="I282" s="151">
        <v>10533</v>
      </c>
      <c r="J282" s="151">
        <v>11647</v>
      </c>
      <c r="K282" s="151">
        <v>13943</v>
      </c>
      <c r="L282" s="150">
        <v>0</v>
      </c>
    </row>
    <row r="283" spans="1:12" ht="15" customHeight="1" x14ac:dyDescent="0.3">
      <c r="A283" s="149" t="s">
        <v>501</v>
      </c>
      <c r="B283" s="150" t="s">
        <v>40</v>
      </c>
      <c r="C283" s="150" t="s">
        <v>502</v>
      </c>
      <c r="D283" s="150" t="s">
        <v>1352</v>
      </c>
      <c r="E283" s="150" t="s">
        <v>1081</v>
      </c>
      <c r="F283" s="151">
        <v>3486</v>
      </c>
      <c r="G283" s="151">
        <v>3890</v>
      </c>
      <c r="H283" s="151">
        <v>4294</v>
      </c>
      <c r="I283" s="151">
        <v>4698</v>
      </c>
      <c r="J283" s="151">
        <v>5102</v>
      </c>
      <c r="K283" s="151">
        <v>13943</v>
      </c>
      <c r="L283" s="150">
        <v>0</v>
      </c>
    </row>
    <row r="284" spans="1:12" ht="15" customHeight="1" x14ac:dyDescent="0.3">
      <c r="A284" s="149" t="s">
        <v>503</v>
      </c>
      <c r="B284" s="150" t="s">
        <v>40</v>
      </c>
      <c r="C284" s="150" t="s">
        <v>504</v>
      </c>
      <c r="D284" s="150" t="s">
        <v>1353</v>
      </c>
      <c r="E284" s="150" t="s">
        <v>1083</v>
      </c>
      <c r="F284" s="151">
        <v>4028</v>
      </c>
      <c r="G284" s="151">
        <v>4494</v>
      </c>
      <c r="H284" s="151">
        <v>4962</v>
      </c>
      <c r="I284" s="151">
        <v>5428</v>
      </c>
      <c r="J284" s="151">
        <v>5896</v>
      </c>
      <c r="K284" s="151">
        <v>13943</v>
      </c>
      <c r="L284" s="150">
        <v>0</v>
      </c>
    </row>
    <row r="285" spans="1:12" ht="15" customHeight="1" x14ac:dyDescent="0.3">
      <c r="A285" s="149" t="s">
        <v>505</v>
      </c>
      <c r="B285" s="150" t="s">
        <v>40</v>
      </c>
      <c r="C285" s="150" t="s">
        <v>506</v>
      </c>
      <c r="D285" s="150" t="s">
        <v>1354</v>
      </c>
      <c r="E285" s="150" t="s">
        <v>57</v>
      </c>
      <c r="F285" s="151">
        <v>4981</v>
      </c>
      <c r="G285" s="151">
        <v>5754</v>
      </c>
      <c r="H285" s="151">
        <v>6526</v>
      </c>
      <c r="I285" s="151">
        <v>7299</v>
      </c>
      <c r="J285" s="151">
        <v>8071</v>
      </c>
      <c r="K285" s="151">
        <v>13943</v>
      </c>
      <c r="L285" s="150">
        <v>0</v>
      </c>
    </row>
    <row r="286" spans="1:12" ht="15" customHeight="1" x14ac:dyDescent="0.3">
      <c r="A286" s="149" t="s">
        <v>507</v>
      </c>
      <c r="B286" s="150" t="s">
        <v>40</v>
      </c>
      <c r="C286" s="150" t="s">
        <v>508</v>
      </c>
      <c r="D286" s="150" t="s">
        <v>1355</v>
      </c>
      <c r="E286" s="150" t="s">
        <v>131</v>
      </c>
      <c r="F286" s="151">
        <v>5629</v>
      </c>
      <c r="G286" s="151">
        <v>6503</v>
      </c>
      <c r="H286" s="151">
        <v>7376</v>
      </c>
      <c r="I286" s="151">
        <v>8250</v>
      </c>
      <c r="J286" s="151">
        <v>9122</v>
      </c>
      <c r="K286" s="151">
        <v>13943</v>
      </c>
      <c r="L286" s="150">
        <v>0</v>
      </c>
    </row>
    <row r="287" spans="1:12" ht="15" customHeight="1" x14ac:dyDescent="0.3">
      <c r="A287" s="149" t="s">
        <v>509</v>
      </c>
      <c r="B287" s="150" t="s">
        <v>162</v>
      </c>
      <c r="C287" s="150" t="s">
        <v>510</v>
      </c>
      <c r="D287" s="150" t="s">
        <v>1356</v>
      </c>
      <c r="E287" s="150" t="s">
        <v>1337</v>
      </c>
      <c r="F287" s="151">
        <v>2424</v>
      </c>
      <c r="G287" s="151">
        <v>2680</v>
      </c>
      <c r="H287" s="151">
        <v>2936</v>
      </c>
      <c r="I287" s="151">
        <v>3191</v>
      </c>
      <c r="J287" s="151">
        <v>3447</v>
      </c>
      <c r="K287" s="151">
        <v>13943</v>
      </c>
      <c r="L287" s="150">
        <v>1</v>
      </c>
    </row>
    <row r="288" spans="1:12" ht="15" customHeight="1" x14ac:dyDescent="0.3">
      <c r="A288" s="149" t="s">
        <v>511</v>
      </c>
      <c r="B288" s="150" t="s">
        <v>162</v>
      </c>
      <c r="C288" s="150" t="s">
        <v>512</v>
      </c>
      <c r="D288" s="150" t="s">
        <v>1357</v>
      </c>
      <c r="E288" s="150" t="s">
        <v>1322</v>
      </c>
      <c r="F288" s="151">
        <v>2606</v>
      </c>
      <c r="G288" s="151">
        <v>2882</v>
      </c>
      <c r="H288" s="151">
        <v>3155</v>
      </c>
      <c r="I288" s="151">
        <v>3430</v>
      </c>
      <c r="J288" s="151">
        <v>3705</v>
      </c>
      <c r="K288" s="151">
        <v>13943</v>
      </c>
      <c r="L288" s="150">
        <v>1</v>
      </c>
    </row>
    <row r="289" spans="1:12" ht="15" customHeight="1" x14ac:dyDescent="0.3">
      <c r="A289" s="149" t="s">
        <v>513</v>
      </c>
      <c r="B289" s="150" t="s">
        <v>162</v>
      </c>
      <c r="C289" s="150" t="s">
        <v>514</v>
      </c>
      <c r="D289" s="150" t="s">
        <v>1358</v>
      </c>
      <c r="E289" s="150" t="s">
        <v>1255</v>
      </c>
      <c r="F289" s="151">
        <v>3011</v>
      </c>
      <c r="G289" s="151">
        <v>3328</v>
      </c>
      <c r="H289" s="151">
        <v>3647</v>
      </c>
      <c r="I289" s="151">
        <v>3963</v>
      </c>
      <c r="J289" s="151">
        <v>4281</v>
      </c>
      <c r="K289" s="151">
        <v>13943</v>
      </c>
      <c r="L289" s="150">
        <v>1</v>
      </c>
    </row>
    <row r="290" spans="1:12" ht="15" customHeight="1" x14ac:dyDescent="0.3">
      <c r="A290" s="149" t="s">
        <v>1973</v>
      </c>
      <c r="B290" s="150" t="s">
        <v>40</v>
      </c>
      <c r="C290" s="150" t="s">
        <v>1974</v>
      </c>
      <c r="D290" s="150" t="s">
        <v>1975</v>
      </c>
      <c r="E290" s="150" t="s">
        <v>1129</v>
      </c>
      <c r="F290" s="151">
        <v>3244</v>
      </c>
      <c r="G290" s="151">
        <v>3619</v>
      </c>
      <c r="H290" s="151">
        <v>3995</v>
      </c>
      <c r="I290" s="151">
        <v>4371</v>
      </c>
      <c r="J290" s="151">
        <v>4747</v>
      </c>
      <c r="K290" s="151">
        <v>13943</v>
      </c>
      <c r="L290" s="150">
        <v>0</v>
      </c>
    </row>
    <row r="291" spans="1:12" ht="15" customHeight="1" x14ac:dyDescent="0.3">
      <c r="A291" s="149" t="s">
        <v>1976</v>
      </c>
      <c r="B291" s="150" t="s">
        <v>40</v>
      </c>
      <c r="C291" s="150" t="s">
        <v>1977</v>
      </c>
      <c r="D291" s="150" t="s">
        <v>1978</v>
      </c>
      <c r="E291" s="150" t="s">
        <v>1081</v>
      </c>
      <c r="F291" s="151">
        <v>3486</v>
      </c>
      <c r="G291" s="151">
        <v>3890</v>
      </c>
      <c r="H291" s="151">
        <v>4294</v>
      </c>
      <c r="I291" s="151">
        <v>4698</v>
      </c>
      <c r="J291" s="151">
        <v>5102</v>
      </c>
      <c r="K291" s="151">
        <v>13943</v>
      </c>
      <c r="L291" s="150">
        <v>0</v>
      </c>
    </row>
    <row r="292" spans="1:12" ht="15" customHeight="1" x14ac:dyDescent="0.3">
      <c r="A292" s="149" t="s">
        <v>1979</v>
      </c>
      <c r="B292" s="150" t="s">
        <v>40</v>
      </c>
      <c r="C292" s="150" t="s">
        <v>1980</v>
      </c>
      <c r="D292" s="150" t="s">
        <v>1981</v>
      </c>
      <c r="E292" s="150" t="s">
        <v>1083</v>
      </c>
      <c r="F292" s="151">
        <v>4028</v>
      </c>
      <c r="G292" s="151">
        <v>4494</v>
      </c>
      <c r="H292" s="151">
        <v>4962</v>
      </c>
      <c r="I292" s="151">
        <v>5428</v>
      </c>
      <c r="J292" s="151">
        <v>5896</v>
      </c>
      <c r="K292" s="151">
        <v>13943</v>
      </c>
      <c r="L292" s="150">
        <v>0</v>
      </c>
    </row>
    <row r="293" spans="1:12" ht="15" customHeight="1" x14ac:dyDescent="0.3">
      <c r="A293" s="149" t="s">
        <v>1982</v>
      </c>
      <c r="B293" s="150" t="s">
        <v>40</v>
      </c>
      <c r="C293" s="150" t="s">
        <v>1983</v>
      </c>
      <c r="D293" s="150" t="s">
        <v>1984</v>
      </c>
      <c r="E293" s="150" t="s">
        <v>494</v>
      </c>
      <c r="F293" s="151">
        <v>5005</v>
      </c>
      <c r="G293" s="151">
        <v>5585</v>
      </c>
      <c r="H293" s="151">
        <v>6166</v>
      </c>
      <c r="I293" s="151">
        <v>6746</v>
      </c>
      <c r="J293" s="151">
        <v>7326</v>
      </c>
      <c r="K293" s="151">
        <v>13943</v>
      </c>
      <c r="L293" s="150">
        <v>0</v>
      </c>
    </row>
    <row r="294" spans="1:12" ht="15" customHeight="1" x14ac:dyDescent="0.3">
      <c r="A294" s="149" t="s">
        <v>1985</v>
      </c>
      <c r="B294" s="150" t="s">
        <v>40</v>
      </c>
      <c r="C294" s="150" t="s">
        <v>1986</v>
      </c>
      <c r="D294" s="150" t="s">
        <v>1987</v>
      </c>
      <c r="E294" s="150" t="s">
        <v>41</v>
      </c>
      <c r="F294" s="151">
        <v>6262</v>
      </c>
      <c r="G294" s="151">
        <v>7070</v>
      </c>
      <c r="H294" s="151">
        <v>7877</v>
      </c>
      <c r="I294" s="151">
        <v>8685</v>
      </c>
      <c r="J294" s="151">
        <v>9492</v>
      </c>
      <c r="K294" s="151">
        <v>13943</v>
      </c>
      <c r="L294" s="150">
        <v>0</v>
      </c>
    </row>
    <row r="295" spans="1:12" ht="15" customHeight="1" x14ac:dyDescent="0.3">
      <c r="A295" s="149" t="s">
        <v>1988</v>
      </c>
      <c r="B295" s="150" t="s">
        <v>40</v>
      </c>
      <c r="C295" s="150" t="s">
        <v>1989</v>
      </c>
      <c r="D295" s="150" t="s">
        <v>1990</v>
      </c>
      <c r="E295" s="150" t="s">
        <v>60</v>
      </c>
      <c r="F295" s="151">
        <v>6794</v>
      </c>
      <c r="G295" s="151">
        <v>7670</v>
      </c>
      <c r="H295" s="151">
        <v>8548</v>
      </c>
      <c r="I295" s="151">
        <v>9424</v>
      </c>
      <c r="J295" s="151">
        <v>10300</v>
      </c>
      <c r="K295" s="151">
        <v>13943</v>
      </c>
      <c r="L295" s="150">
        <v>0</v>
      </c>
    </row>
    <row r="296" spans="1:12" ht="15" customHeight="1" x14ac:dyDescent="0.3">
      <c r="A296" s="149" t="s">
        <v>515</v>
      </c>
      <c r="B296" s="150" t="s">
        <v>162</v>
      </c>
      <c r="C296" s="150" t="s">
        <v>516</v>
      </c>
      <c r="D296" s="150" t="s">
        <v>1359</v>
      </c>
      <c r="E296" s="150" t="s">
        <v>1255</v>
      </c>
      <c r="F296" s="151">
        <v>3011</v>
      </c>
      <c r="G296" s="151">
        <v>3328</v>
      </c>
      <c r="H296" s="151">
        <v>3647</v>
      </c>
      <c r="I296" s="151">
        <v>3963</v>
      </c>
      <c r="J296" s="151">
        <v>4281</v>
      </c>
      <c r="K296" s="151">
        <v>13943</v>
      </c>
      <c r="L296" s="150">
        <v>1</v>
      </c>
    </row>
    <row r="297" spans="1:12" ht="15" customHeight="1" x14ac:dyDescent="0.3">
      <c r="A297" s="149" t="s">
        <v>517</v>
      </c>
      <c r="B297" s="150" t="s">
        <v>162</v>
      </c>
      <c r="C297" s="150" t="s">
        <v>518</v>
      </c>
      <c r="D297" s="150" t="s">
        <v>1360</v>
      </c>
      <c r="E297" s="150" t="s">
        <v>1291</v>
      </c>
      <c r="F297" s="151">
        <v>3236</v>
      </c>
      <c r="G297" s="151">
        <v>3578</v>
      </c>
      <c r="H297" s="151">
        <v>3920</v>
      </c>
      <c r="I297" s="151">
        <v>4262</v>
      </c>
      <c r="J297" s="151">
        <v>4602</v>
      </c>
      <c r="K297" s="151">
        <v>13943</v>
      </c>
      <c r="L297" s="150">
        <v>1</v>
      </c>
    </row>
    <row r="298" spans="1:12" ht="15" customHeight="1" x14ac:dyDescent="0.3">
      <c r="A298" s="149" t="s">
        <v>519</v>
      </c>
      <c r="B298" s="150" t="s">
        <v>162</v>
      </c>
      <c r="C298" s="150" t="s">
        <v>520</v>
      </c>
      <c r="D298" s="150" t="s">
        <v>1361</v>
      </c>
      <c r="E298" s="150" t="s">
        <v>644</v>
      </c>
      <c r="F298" s="151">
        <v>4022</v>
      </c>
      <c r="G298" s="151">
        <v>4445</v>
      </c>
      <c r="H298" s="151">
        <v>4871</v>
      </c>
      <c r="I298" s="151">
        <v>5295</v>
      </c>
      <c r="J298" s="151">
        <v>5718</v>
      </c>
      <c r="K298" s="151">
        <v>13943</v>
      </c>
      <c r="L298" s="150">
        <v>1</v>
      </c>
    </row>
    <row r="299" spans="1:12" ht="15" customHeight="1" x14ac:dyDescent="0.3">
      <c r="A299" s="149" t="s">
        <v>521</v>
      </c>
      <c r="B299" s="150" t="s">
        <v>109</v>
      </c>
      <c r="C299" s="150" t="s">
        <v>522</v>
      </c>
      <c r="D299" s="150" t="s">
        <v>1362</v>
      </c>
      <c r="E299" s="150" t="s">
        <v>1363</v>
      </c>
      <c r="F299" s="151">
        <v>2079</v>
      </c>
      <c r="G299" s="151">
        <v>2319</v>
      </c>
      <c r="H299" s="151">
        <v>2561</v>
      </c>
      <c r="I299" s="151">
        <v>2802</v>
      </c>
      <c r="J299" s="151">
        <v>3043</v>
      </c>
      <c r="K299" s="151">
        <v>13943</v>
      </c>
      <c r="L299" s="150">
        <v>1</v>
      </c>
    </row>
    <row r="300" spans="1:12" ht="15" customHeight="1" x14ac:dyDescent="0.3">
      <c r="A300" s="149" t="s">
        <v>523</v>
      </c>
      <c r="B300" s="150" t="s">
        <v>109</v>
      </c>
      <c r="C300" s="150" t="s">
        <v>524</v>
      </c>
      <c r="D300" s="150" t="s">
        <v>1364</v>
      </c>
      <c r="E300" s="150" t="s">
        <v>1363</v>
      </c>
      <c r="F300" s="151">
        <v>2079</v>
      </c>
      <c r="G300" s="151">
        <v>2319</v>
      </c>
      <c r="H300" s="151">
        <v>2561</v>
      </c>
      <c r="I300" s="151">
        <v>2802</v>
      </c>
      <c r="J300" s="151">
        <v>3043</v>
      </c>
      <c r="K300" s="151">
        <v>13943</v>
      </c>
      <c r="L300" s="150">
        <v>1</v>
      </c>
    </row>
    <row r="301" spans="1:12" ht="15" customHeight="1" x14ac:dyDescent="0.3">
      <c r="A301" s="149" t="s">
        <v>526</v>
      </c>
      <c r="B301" s="150" t="s">
        <v>109</v>
      </c>
      <c r="C301" s="150" t="s">
        <v>527</v>
      </c>
      <c r="D301" s="150" t="s">
        <v>1365</v>
      </c>
      <c r="E301" s="150" t="s">
        <v>1366</v>
      </c>
      <c r="F301" s="151">
        <v>2776</v>
      </c>
      <c r="G301" s="151">
        <v>3099</v>
      </c>
      <c r="H301" s="151">
        <v>3420</v>
      </c>
      <c r="I301" s="151">
        <v>3741</v>
      </c>
      <c r="J301" s="151">
        <v>4063</v>
      </c>
      <c r="K301" s="151">
        <v>13943</v>
      </c>
      <c r="L301" s="150">
        <v>1</v>
      </c>
    </row>
    <row r="302" spans="1:12" ht="15" customHeight="1" x14ac:dyDescent="0.3">
      <c r="A302" s="149" t="s">
        <v>528</v>
      </c>
      <c r="B302" s="150" t="s">
        <v>109</v>
      </c>
      <c r="C302" s="150" t="s">
        <v>529</v>
      </c>
      <c r="D302" s="150" t="s">
        <v>1367</v>
      </c>
      <c r="E302" s="150" t="s">
        <v>1265</v>
      </c>
      <c r="F302" s="151">
        <v>2794</v>
      </c>
      <c r="G302" s="151">
        <v>3080</v>
      </c>
      <c r="H302" s="151">
        <v>3369</v>
      </c>
      <c r="I302" s="151">
        <v>3656</v>
      </c>
      <c r="J302" s="151">
        <v>3943</v>
      </c>
      <c r="K302" s="151">
        <v>13943</v>
      </c>
      <c r="L302" s="150">
        <v>3</v>
      </c>
    </row>
    <row r="303" spans="1:12" ht="15" customHeight="1" x14ac:dyDescent="0.3">
      <c r="A303" s="149" t="s">
        <v>531</v>
      </c>
      <c r="B303" s="150" t="s">
        <v>109</v>
      </c>
      <c r="C303" s="150" t="s">
        <v>532</v>
      </c>
      <c r="D303" s="150" t="s">
        <v>1368</v>
      </c>
      <c r="E303" s="150" t="s">
        <v>1122</v>
      </c>
      <c r="F303" s="151">
        <v>3004</v>
      </c>
      <c r="G303" s="151">
        <v>3313</v>
      </c>
      <c r="H303" s="151">
        <v>3622</v>
      </c>
      <c r="I303" s="151">
        <v>3931</v>
      </c>
      <c r="J303" s="151">
        <v>4241</v>
      </c>
      <c r="K303" s="151">
        <v>13943</v>
      </c>
      <c r="L303" s="150">
        <v>1</v>
      </c>
    </row>
    <row r="304" spans="1:12" ht="15" customHeight="1" x14ac:dyDescent="0.3">
      <c r="A304" s="149" t="s">
        <v>533</v>
      </c>
      <c r="B304" s="150" t="s">
        <v>109</v>
      </c>
      <c r="C304" s="150" t="s">
        <v>534</v>
      </c>
      <c r="D304" s="150" t="s">
        <v>1369</v>
      </c>
      <c r="E304" s="150" t="s">
        <v>1370</v>
      </c>
      <c r="F304" s="151">
        <v>3228</v>
      </c>
      <c r="G304" s="151">
        <v>3560</v>
      </c>
      <c r="H304" s="151">
        <v>3892</v>
      </c>
      <c r="I304" s="151">
        <v>4224</v>
      </c>
      <c r="J304" s="151">
        <v>4556</v>
      </c>
      <c r="K304" s="151">
        <v>13943</v>
      </c>
      <c r="L304" s="150">
        <v>1</v>
      </c>
    </row>
    <row r="305" spans="1:12" ht="15" customHeight="1" x14ac:dyDescent="0.3">
      <c r="A305" s="149" t="s">
        <v>536</v>
      </c>
      <c r="B305" s="150" t="s">
        <v>109</v>
      </c>
      <c r="C305" s="150" t="s">
        <v>537</v>
      </c>
      <c r="D305" s="150" t="s">
        <v>1371</v>
      </c>
      <c r="E305" s="150" t="s">
        <v>187</v>
      </c>
      <c r="F305" s="151">
        <v>3470</v>
      </c>
      <c r="G305" s="151">
        <v>3827</v>
      </c>
      <c r="H305" s="151">
        <v>4184</v>
      </c>
      <c r="I305" s="151">
        <v>4541</v>
      </c>
      <c r="J305" s="151">
        <v>4899</v>
      </c>
      <c r="K305" s="151">
        <v>13943</v>
      </c>
      <c r="L305" s="150">
        <v>1</v>
      </c>
    </row>
    <row r="306" spans="1:12" ht="15" customHeight="1" x14ac:dyDescent="0.3">
      <c r="A306" s="149" t="s">
        <v>538</v>
      </c>
      <c r="B306" s="150" t="s">
        <v>109</v>
      </c>
      <c r="C306" s="150" t="s">
        <v>539</v>
      </c>
      <c r="D306" s="150" t="s">
        <v>1372</v>
      </c>
      <c r="E306" s="150" t="s">
        <v>1167</v>
      </c>
      <c r="F306" s="151">
        <v>3449</v>
      </c>
      <c r="G306" s="151">
        <v>3848</v>
      </c>
      <c r="H306" s="151">
        <v>4248</v>
      </c>
      <c r="I306" s="151">
        <v>4648</v>
      </c>
      <c r="J306" s="151">
        <v>5047</v>
      </c>
      <c r="K306" s="151">
        <v>13943</v>
      </c>
      <c r="L306" s="150">
        <v>0</v>
      </c>
    </row>
    <row r="307" spans="1:12" ht="15" customHeight="1" x14ac:dyDescent="0.3">
      <c r="A307" s="149" t="s">
        <v>540</v>
      </c>
      <c r="B307" s="150" t="s">
        <v>109</v>
      </c>
      <c r="C307" s="150" t="s">
        <v>541</v>
      </c>
      <c r="D307" s="150" t="s">
        <v>1373</v>
      </c>
      <c r="E307" s="150" t="s">
        <v>1277</v>
      </c>
      <c r="F307" s="151">
        <v>3985</v>
      </c>
      <c r="G307" s="151">
        <v>4446</v>
      </c>
      <c r="H307" s="151">
        <v>4909</v>
      </c>
      <c r="I307" s="151">
        <v>5370</v>
      </c>
      <c r="J307" s="151">
        <v>5833</v>
      </c>
      <c r="K307" s="151">
        <v>13943</v>
      </c>
      <c r="L307" s="150">
        <v>0</v>
      </c>
    </row>
    <row r="308" spans="1:12" ht="15" customHeight="1" x14ac:dyDescent="0.3">
      <c r="A308" s="149" t="s">
        <v>542</v>
      </c>
      <c r="B308" s="150" t="s">
        <v>109</v>
      </c>
      <c r="C308" s="150" t="s">
        <v>543</v>
      </c>
      <c r="D308" s="150" t="s">
        <v>1374</v>
      </c>
      <c r="E308" s="150" t="s">
        <v>222</v>
      </c>
      <c r="F308" s="151">
        <v>4284</v>
      </c>
      <c r="G308" s="151">
        <v>4781</v>
      </c>
      <c r="H308" s="151">
        <v>5277</v>
      </c>
      <c r="I308" s="151">
        <v>5774</v>
      </c>
      <c r="J308" s="151">
        <v>6271</v>
      </c>
      <c r="K308" s="151">
        <v>13943</v>
      </c>
      <c r="L308" s="150">
        <v>0</v>
      </c>
    </row>
    <row r="309" spans="1:12" x14ac:dyDescent="0.3">
      <c r="A309" s="149" t="s">
        <v>544</v>
      </c>
      <c r="B309" s="150" t="s">
        <v>109</v>
      </c>
      <c r="C309" s="150" t="s">
        <v>545</v>
      </c>
      <c r="D309" s="150" t="s">
        <v>1375</v>
      </c>
      <c r="E309" s="150" t="s">
        <v>1161</v>
      </c>
      <c r="F309" s="151">
        <v>4605</v>
      </c>
      <c r="G309" s="151">
        <v>5140</v>
      </c>
      <c r="H309" s="151">
        <v>5673</v>
      </c>
      <c r="I309" s="151">
        <v>6207</v>
      </c>
      <c r="J309" s="151">
        <v>6740</v>
      </c>
      <c r="K309" s="151">
        <v>13943</v>
      </c>
      <c r="L309" s="150">
        <v>0</v>
      </c>
    </row>
    <row r="310" spans="1:12" x14ac:dyDescent="0.3">
      <c r="A310" s="149" t="s">
        <v>546</v>
      </c>
      <c r="B310" s="150" t="s">
        <v>109</v>
      </c>
      <c r="C310" s="150" t="s">
        <v>547</v>
      </c>
      <c r="D310" s="150" t="s">
        <v>1376</v>
      </c>
      <c r="E310" s="150" t="s">
        <v>525</v>
      </c>
      <c r="F310" s="151">
        <v>5262</v>
      </c>
      <c r="G310" s="151">
        <v>5942</v>
      </c>
      <c r="H310" s="151">
        <v>6620</v>
      </c>
      <c r="I310" s="151">
        <v>7298</v>
      </c>
      <c r="J310" s="151">
        <v>7977</v>
      </c>
      <c r="K310" s="151">
        <v>13943</v>
      </c>
      <c r="L310" s="150">
        <v>0</v>
      </c>
    </row>
    <row r="311" spans="1:12" x14ac:dyDescent="0.3">
      <c r="A311" s="149" t="s">
        <v>548</v>
      </c>
      <c r="B311" s="150" t="s">
        <v>109</v>
      </c>
      <c r="C311" s="150" t="s">
        <v>549</v>
      </c>
      <c r="D311" s="150" t="s">
        <v>1377</v>
      </c>
      <c r="E311" s="150" t="s">
        <v>1163</v>
      </c>
      <c r="F311" s="151">
        <v>6722</v>
      </c>
      <c r="G311" s="151">
        <v>7589</v>
      </c>
      <c r="H311" s="151">
        <v>8457</v>
      </c>
      <c r="I311" s="151">
        <v>9323</v>
      </c>
      <c r="J311" s="151">
        <v>10190</v>
      </c>
      <c r="K311" s="151">
        <v>13943</v>
      </c>
      <c r="L311" s="150">
        <v>0</v>
      </c>
    </row>
    <row r="312" spans="1:12" x14ac:dyDescent="0.3">
      <c r="A312" s="149" t="s">
        <v>550</v>
      </c>
      <c r="B312" s="150" t="s">
        <v>109</v>
      </c>
      <c r="C312" s="150" t="s">
        <v>551</v>
      </c>
      <c r="D312" s="150" t="s">
        <v>1378</v>
      </c>
      <c r="E312" s="150" t="s">
        <v>1379</v>
      </c>
      <c r="F312" s="151">
        <v>7110</v>
      </c>
      <c r="G312" s="151">
        <v>8213</v>
      </c>
      <c r="H312" s="151">
        <v>9317</v>
      </c>
      <c r="I312" s="151">
        <v>10419</v>
      </c>
      <c r="J312" s="151">
        <v>11523</v>
      </c>
      <c r="K312" s="151">
        <v>13943</v>
      </c>
      <c r="L312" s="150">
        <v>0</v>
      </c>
    </row>
    <row r="313" spans="1:12" x14ac:dyDescent="0.3">
      <c r="A313" s="149" t="s">
        <v>552</v>
      </c>
      <c r="B313" s="150" t="s">
        <v>40</v>
      </c>
      <c r="C313" s="150" t="s">
        <v>553</v>
      </c>
      <c r="D313" s="150" t="s">
        <v>1380</v>
      </c>
      <c r="E313" s="150" t="s">
        <v>51</v>
      </c>
      <c r="F313" s="151">
        <v>3747</v>
      </c>
      <c r="G313" s="151">
        <v>4182</v>
      </c>
      <c r="H313" s="151">
        <v>4617</v>
      </c>
      <c r="I313" s="151">
        <v>5051</v>
      </c>
      <c r="J313" s="151">
        <v>5486</v>
      </c>
      <c r="K313" s="151">
        <v>13943</v>
      </c>
      <c r="L313" s="150">
        <v>0</v>
      </c>
    </row>
    <row r="314" spans="1:12" ht="15" customHeight="1" x14ac:dyDescent="0.3">
      <c r="A314" s="149" t="s">
        <v>554</v>
      </c>
      <c r="B314" s="150" t="s">
        <v>40</v>
      </c>
      <c r="C314" s="150" t="s">
        <v>555</v>
      </c>
      <c r="D314" s="150" t="s">
        <v>1381</v>
      </c>
      <c r="E314" s="150" t="s">
        <v>494</v>
      </c>
      <c r="F314" s="151">
        <v>5005</v>
      </c>
      <c r="G314" s="151">
        <v>5585</v>
      </c>
      <c r="H314" s="151">
        <v>6166</v>
      </c>
      <c r="I314" s="151">
        <v>6746</v>
      </c>
      <c r="J314" s="151">
        <v>7326</v>
      </c>
      <c r="K314" s="151">
        <v>13943</v>
      </c>
      <c r="L314" s="150">
        <v>0</v>
      </c>
    </row>
    <row r="315" spans="1:12" ht="15" customHeight="1" x14ac:dyDescent="0.3">
      <c r="A315" s="149" t="s">
        <v>556</v>
      </c>
      <c r="B315" s="150" t="s">
        <v>40</v>
      </c>
      <c r="C315" s="150" t="s">
        <v>557</v>
      </c>
      <c r="D315" s="150" t="s">
        <v>1382</v>
      </c>
      <c r="E315" s="150" t="s">
        <v>151</v>
      </c>
      <c r="F315" s="151">
        <v>5771</v>
      </c>
      <c r="G315" s="151">
        <v>6516</v>
      </c>
      <c r="H315" s="151">
        <v>7259</v>
      </c>
      <c r="I315" s="151">
        <v>8005</v>
      </c>
      <c r="J315" s="151">
        <v>8749</v>
      </c>
      <c r="K315" s="151">
        <v>13943</v>
      </c>
      <c r="L315" s="150">
        <v>0</v>
      </c>
    </row>
    <row r="316" spans="1:12" ht="15" customHeight="1" x14ac:dyDescent="0.3">
      <c r="A316" s="149" t="s">
        <v>558</v>
      </c>
      <c r="B316" s="150" t="s">
        <v>72</v>
      </c>
      <c r="C316" s="150" t="s">
        <v>559</v>
      </c>
      <c r="D316" s="150" t="s">
        <v>1383</v>
      </c>
      <c r="E316" s="150" t="s">
        <v>79</v>
      </c>
      <c r="F316" s="151">
        <v>4230</v>
      </c>
      <c r="G316" s="151">
        <v>4721</v>
      </c>
      <c r="H316" s="151">
        <v>5211</v>
      </c>
      <c r="I316" s="151">
        <v>5701</v>
      </c>
      <c r="J316" s="151">
        <v>6191</v>
      </c>
      <c r="K316" s="151">
        <v>13943</v>
      </c>
      <c r="L316" s="150">
        <v>1</v>
      </c>
    </row>
    <row r="317" spans="1:12" ht="15" customHeight="1" x14ac:dyDescent="0.3">
      <c r="A317" s="149" t="s">
        <v>1991</v>
      </c>
      <c r="B317" s="150" t="s">
        <v>40</v>
      </c>
      <c r="C317" s="150" t="s">
        <v>1992</v>
      </c>
      <c r="D317" s="150" t="s">
        <v>1993</v>
      </c>
      <c r="E317" s="150" t="s">
        <v>1129</v>
      </c>
      <c r="F317" s="151">
        <v>3244</v>
      </c>
      <c r="G317" s="151">
        <v>3619</v>
      </c>
      <c r="H317" s="151">
        <v>3995</v>
      </c>
      <c r="I317" s="151">
        <v>4371</v>
      </c>
      <c r="J317" s="151">
        <v>4747</v>
      </c>
      <c r="K317" s="151">
        <v>13943</v>
      </c>
      <c r="L317" s="150">
        <v>0</v>
      </c>
    </row>
    <row r="318" spans="1:12" ht="15" customHeight="1" x14ac:dyDescent="0.3">
      <c r="A318" s="149" t="s">
        <v>1994</v>
      </c>
      <c r="B318" s="150" t="s">
        <v>40</v>
      </c>
      <c r="C318" s="150" t="s">
        <v>1995</v>
      </c>
      <c r="D318" s="150" t="s">
        <v>1996</v>
      </c>
      <c r="E318" s="150" t="s">
        <v>1081</v>
      </c>
      <c r="F318" s="151">
        <v>3486</v>
      </c>
      <c r="G318" s="151">
        <v>3890</v>
      </c>
      <c r="H318" s="151">
        <v>4294</v>
      </c>
      <c r="I318" s="151">
        <v>4698</v>
      </c>
      <c r="J318" s="151">
        <v>5102</v>
      </c>
      <c r="K318" s="151">
        <v>13943</v>
      </c>
      <c r="L318" s="150">
        <v>0</v>
      </c>
    </row>
    <row r="319" spans="1:12" ht="15" customHeight="1" x14ac:dyDescent="0.3">
      <c r="A319" s="149" t="s">
        <v>1997</v>
      </c>
      <c r="B319" s="150" t="s">
        <v>40</v>
      </c>
      <c r="C319" s="150" t="s">
        <v>1998</v>
      </c>
      <c r="D319" s="150" t="s">
        <v>1999</v>
      </c>
      <c r="E319" s="150" t="s">
        <v>1083</v>
      </c>
      <c r="F319" s="151">
        <v>4028</v>
      </c>
      <c r="G319" s="151">
        <v>4494</v>
      </c>
      <c r="H319" s="151">
        <v>4962</v>
      </c>
      <c r="I319" s="151">
        <v>5428</v>
      </c>
      <c r="J319" s="151">
        <v>5896</v>
      </c>
      <c r="K319" s="151">
        <v>13943</v>
      </c>
      <c r="L319" s="150">
        <v>0</v>
      </c>
    </row>
    <row r="320" spans="1:12" ht="15" customHeight="1" x14ac:dyDescent="0.3">
      <c r="A320" s="149" t="s">
        <v>2000</v>
      </c>
      <c r="B320" s="150" t="s">
        <v>40</v>
      </c>
      <c r="C320" s="150" t="s">
        <v>2001</v>
      </c>
      <c r="D320" s="150" t="s">
        <v>2002</v>
      </c>
      <c r="E320" s="150" t="s">
        <v>494</v>
      </c>
      <c r="F320" s="151">
        <v>5005</v>
      </c>
      <c r="G320" s="151">
        <v>5585</v>
      </c>
      <c r="H320" s="151">
        <v>6166</v>
      </c>
      <c r="I320" s="151">
        <v>6746</v>
      </c>
      <c r="J320" s="151">
        <v>7326</v>
      </c>
      <c r="K320" s="151">
        <v>13943</v>
      </c>
      <c r="L320" s="150">
        <v>0</v>
      </c>
    </row>
    <row r="321" spans="1:12" ht="15" customHeight="1" x14ac:dyDescent="0.3">
      <c r="A321" s="149" t="s">
        <v>2003</v>
      </c>
      <c r="B321" s="150" t="s">
        <v>40</v>
      </c>
      <c r="C321" s="150" t="s">
        <v>2004</v>
      </c>
      <c r="D321" s="150" t="s">
        <v>2005</v>
      </c>
      <c r="E321" s="150" t="s">
        <v>41</v>
      </c>
      <c r="F321" s="151">
        <v>6262</v>
      </c>
      <c r="G321" s="151">
        <v>7070</v>
      </c>
      <c r="H321" s="151">
        <v>7877</v>
      </c>
      <c r="I321" s="151">
        <v>8685</v>
      </c>
      <c r="J321" s="151">
        <v>9492</v>
      </c>
      <c r="K321" s="151">
        <v>13943</v>
      </c>
      <c r="L321" s="150">
        <v>0</v>
      </c>
    </row>
    <row r="322" spans="1:12" ht="15" customHeight="1" x14ac:dyDescent="0.3">
      <c r="A322" s="149" t="s">
        <v>2006</v>
      </c>
      <c r="B322" s="150" t="s">
        <v>40</v>
      </c>
      <c r="C322" s="150" t="s">
        <v>2007</v>
      </c>
      <c r="D322" s="150" t="s">
        <v>2008</v>
      </c>
      <c r="E322" s="150" t="s">
        <v>60</v>
      </c>
      <c r="F322" s="151">
        <v>6794</v>
      </c>
      <c r="G322" s="151">
        <v>7670</v>
      </c>
      <c r="H322" s="151">
        <v>8548</v>
      </c>
      <c r="I322" s="151">
        <v>9424</v>
      </c>
      <c r="J322" s="151">
        <v>10300</v>
      </c>
      <c r="K322" s="151">
        <v>13943</v>
      </c>
      <c r="L322" s="150">
        <v>0</v>
      </c>
    </row>
    <row r="323" spans="1:12" ht="15" customHeight="1" x14ac:dyDescent="0.3">
      <c r="A323" s="149" t="s">
        <v>2009</v>
      </c>
      <c r="B323" s="150" t="s">
        <v>40</v>
      </c>
      <c r="C323" s="150" t="s">
        <v>2010</v>
      </c>
      <c r="D323" s="150" t="s">
        <v>2011</v>
      </c>
      <c r="E323" s="150" t="s">
        <v>171</v>
      </c>
      <c r="F323" s="151">
        <v>7187</v>
      </c>
      <c r="G323" s="151">
        <v>8302</v>
      </c>
      <c r="H323" s="151">
        <v>9418</v>
      </c>
      <c r="I323" s="151">
        <v>10533</v>
      </c>
      <c r="J323" s="151">
        <v>11647</v>
      </c>
      <c r="K323" s="151">
        <v>13943</v>
      </c>
      <c r="L323" s="150">
        <v>0</v>
      </c>
    </row>
    <row r="324" spans="1:12" ht="15" customHeight="1" x14ac:dyDescent="0.3">
      <c r="A324" s="149" t="s">
        <v>560</v>
      </c>
      <c r="B324" s="150" t="s">
        <v>162</v>
      </c>
      <c r="C324" s="150" t="s">
        <v>561</v>
      </c>
      <c r="D324" s="150" t="s">
        <v>1384</v>
      </c>
      <c r="E324" s="150" t="s">
        <v>379</v>
      </c>
      <c r="F324" s="151">
        <v>3741</v>
      </c>
      <c r="G324" s="151">
        <v>4136</v>
      </c>
      <c r="H324" s="151">
        <v>4531</v>
      </c>
      <c r="I324" s="151">
        <v>4925</v>
      </c>
      <c r="J324" s="151">
        <v>5319</v>
      </c>
      <c r="K324" s="151">
        <v>13943</v>
      </c>
      <c r="L324" s="150">
        <v>1</v>
      </c>
    </row>
    <row r="325" spans="1:12" ht="15" customHeight="1" x14ac:dyDescent="0.3">
      <c r="A325" s="149" t="s">
        <v>562</v>
      </c>
      <c r="B325" s="150" t="s">
        <v>162</v>
      </c>
      <c r="C325" s="150" t="s">
        <v>563</v>
      </c>
      <c r="D325" s="150" t="s">
        <v>1385</v>
      </c>
      <c r="E325" s="150" t="s">
        <v>1305</v>
      </c>
      <c r="F325" s="151">
        <v>4323</v>
      </c>
      <c r="G325" s="151">
        <v>4780</v>
      </c>
      <c r="H325" s="151">
        <v>5236</v>
      </c>
      <c r="I325" s="151">
        <v>5691</v>
      </c>
      <c r="J325" s="151">
        <v>6148</v>
      </c>
      <c r="K325" s="151">
        <v>13943</v>
      </c>
      <c r="L325" s="150">
        <v>1</v>
      </c>
    </row>
    <row r="326" spans="1:12" ht="15" customHeight="1" x14ac:dyDescent="0.3">
      <c r="A326" s="149" t="s">
        <v>564</v>
      </c>
      <c r="B326" s="150" t="s">
        <v>162</v>
      </c>
      <c r="C326" s="150" t="s">
        <v>565</v>
      </c>
      <c r="D326" s="150" t="s">
        <v>1386</v>
      </c>
      <c r="E326" s="150" t="s">
        <v>1387</v>
      </c>
      <c r="F326" s="151">
        <v>4647</v>
      </c>
      <c r="G326" s="151">
        <v>5139</v>
      </c>
      <c r="H326" s="151">
        <v>5628</v>
      </c>
      <c r="I326" s="151">
        <v>6119</v>
      </c>
      <c r="J326" s="151">
        <v>6609</v>
      </c>
      <c r="K326" s="151">
        <v>13943</v>
      </c>
      <c r="L326" s="150">
        <v>1</v>
      </c>
    </row>
    <row r="327" spans="1:12" ht="15" customHeight="1" x14ac:dyDescent="0.3">
      <c r="A327" s="149" t="s">
        <v>566</v>
      </c>
      <c r="B327" s="150" t="s">
        <v>40</v>
      </c>
      <c r="C327" s="150" t="s">
        <v>567</v>
      </c>
      <c r="D327" s="150" t="s">
        <v>1388</v>
      </c>
      <c r="E327" s="150" t="s">
        <v>679</v>
      </c>
      <c r="F327" s="151">
        <v>5319</v>
      </c>
      <c r="G327" s="151">
        <v>6005</v>
      </c>
      <c r="H327" s="151">
        <v>6691</v>
      </c>
      <c r="I327" s="151">
        <v>7378</v>
      </c>
      <c r="J327" s="151">
        <v>8063</v>
      </c>
      <c r="K327" s="151">
        <v>13943</v>
      </c>
      <c r="L327" s="150">
        <v>0</v>
      </c>
    </row>
    <row r="328" spans="1:12" ht="15" customHeight="1" x14ac:dyDescent="0.3">
      <c r="A328" s="149" t="s">
        <v>568</v>
      </c>
      <c r="B328" s="150" t="s">
        <v>40</v>
      </c>
      <c r="C328" s="150" t="s">
        <v>569</v>
      </c>
      <c r="D328" s="150" t="s">
        <v>1389</v>
      </c>
      <c r="E328" s="150" t="s">
        <v>41</v>
      </c>
      <c r="F328" s="151">
        <v>6262</v>
      </c>
      <c r="G328" s="151">
        <v>7070</v>
      </c>
      <c r="H328" s="151">
        <v>7877</v>
      </c>
      <c r="I328" s="151">
        <v>8685</v>
      </c>
      <c r="J328" s="151">
        <v>9492</v>
      </c>
      <c r="K328" s="151">
        <v>13943</v>
      </c>
      <c r="L328" s="150">
        <v>0</v>
      </c>
    </row>
    <row r="329" spans="1:12" ht="15" customHeight="1" x14ac:dyDescent="0.3">
      <c r="A329" s="149" t="s">
        <v>570</v>
      </c>
      <c r="B329" s="150" t="s">
        <v>40</v>
      </c>
      <c r="C329" s="150" t="s">
        <v>571</v>
      </c>
      <c r="D329" s="150" t="s">
        <v>1390</v>
      </c>
      <c r="E329" s="150" t="s">
        <v>60</v>
      </c>
      <c r="F329" s="151">
        <v>6794</v>
      </c>
      <c r="G329" s="151">
        <v>7670</v>
      </c>
      <c r="H329" s="151">
        <v>8548</v>
      </c>
      <c r="I329" s="151">
        <v>9424</v>
      </c>
      <c r="J329" s="151">
        <v>10300</v>
      </c>
      <c r="K329" s="151">
        <v>13943</v>
      </c>
      <c r="L329" s="150">
        <v>0</v>
      </c>
    </row>
    <row r="330" spans="1:12" ht="15" customHeight="1" x14ac:dyDescent="0.3">
      <c r="A330" s="149" t="s">
        <v>572</v>
      </c>
      <c r="B330" s="150" t="s">
        <v>1391</v>
      </c>
      <c r="C330" s="150" t="s">
        <v>118</v>
      </c>
      <c r="D330" s="150" t="s">
        <v>1392</v>
      </c>
      <c r="E330" s="150" t="s">
        <v>1393</v>
      </c>
      <c r="F330" s="151">
        <v>8106</v>
      </c>
      <c r="G330" s="151">
        <v>9135</v>
      </c>
      <c r="H330" s="151">
        <v>10164</v>
      </c>
      <c r="I330" s="151">
        <v>11193</v>
      </c>
      <c r="J330" s="151">
        <v>12223</v>
      </c>
      <c r="K330" s="151">
        <v>13943</v>
      </c>
      <c r="L330" s="150">
        <v>0</v>
      </c>
    </row>
    <row r="331" spans="1:12" ht="15" customHeight="1" x14ac:dyDescent="0.3">
      <c r="A331" s="149" t="s">
        <v>573</v>
      </c>
      <c r="B331" s="150" t="s">
        <v>1391</v>
      </c>
      <c r="C331" s="150" t="s">
        <v>116</v>
      </c>
      <c r="D331" s="150" t="s">
        <v>1394</v>
      </c>
      <c r="E331" s="150" t="s">
        <v>1395</v>
      </c>
      <c r="F331" s="151">
        <v>4413</v>
      </c>
      <c r="G331" s="151">
        <v>5616</v>
      </c>
      <c r="H331" s="151">
        <v>6820</v>
      </c>
      <c r="I331" s="151">
        <v>8023</v>
      </c>
      <c r="J331" s="151">
        <v>9226</v>
      </c>
      <c r="K331" s="151">
        <v>13943</v>
      </c>
      <c r="L331" s="150">
        <v>0</v>
      </c>
    </row>
    <row r="332" spans="1:12" ht="15" customHeight="1" x14ac:dyDescent="0.3">
      <c r="A332" s="149" t="s">
        <v>574</v>
      </c>
      <c r="B332" s="150" t="s">
        <v>1391</v>
      </c>
      <c r="C332" s="150" t="s">
        <v>117</v>
      </c>
      <c r="D332" s="150" t="s">
        <v>1396</v>
      </c>
      <c r="E332" s="150" t="s">
        <v>1397</v>
      </c>
      <c r="F332" s="151">
        <v>6709</v>
      </c>
      <c r="G332" s="151">
        <v>7837</v>
      </c>
      <c r="H332" s="151">
        <v>8965</v>
      </c>
      <c r="I332" s="151">
        <v>10093</v>
      </c>
      <c r="J332" s="151">
        <v>11221</v>
      </c>
      <c r="K332" s="151">
        <v>13943</v>
      </c>
      <c r="L332" s="150">
        <v>0</v>
      </c>
    </row>
    <row r="333" spans="1:12" ht="15" customHeight="1" x14ac:dyDescent="0.3">
      <c r="A333" s="149" t="s">
        <v>575</v>
      </c>
      <c r="B333" s="150" t="s">
        <v>1391</v>
      </c>
      <c r="C333" s="150" t="s">
        <v>119</v>
      </c>
      <c r="D333" s="150" t="s">
        <v>1398</v>
      </c>
      <c r="E333" s="150" t="s">
        <v>1399</v>
      </c>
      <c r="F333" s="151">
        <v>3434</v>
      </c>
      <c r="G333" s="151">
        <v>4013</v>
      </c>
      <c r="H333" s="151">
        <v>4590</v>
      </c>
      <c r="I333" s="151">
        <v>5168</v>
      </c>
      <c r="J333" s="151">
        <v>5745</v>
      </c>
      <c r="K333" s="151">
        <v>13943</v>
      </c>
      <c r="L333" s="150">
        <v>0</v>
      </c>
    </row>
    <row r="334" spans="1:12" ht="15" customHeight="1" x14ac:dyDescent="0.3">
      <c r="A334" s="149" t="s">
        <v>2012</v>
      </c>
      <c r="B334" s="150" t="s">
        <v>40</v>
      </c>
      <c r="C334" s="150" t="s">
        <v>576</v>
      </c>
      <c r="D334" s="150" t="s">
        <v>1400</v>
      </c>
      <c r="E334" s="150" t="s">
        <v>1129</v>
      </c>
      <c r="F334" s="151">
        <v>3244</v>
      </c>
      <c r="G334" s="151">
        <v>3619</v>
      </c>
      <c r="H334" s="151">
        <v>3995</v>
      </c>
      <c r="I334" s="151">
        <v>4371</v>
      </c>
      <c r="J334" s="151">
        <v>4747</v>
      </c>
      <c r="K334" s="151">
        <v>13943</v>
      </c>
      <c r="L334" s="150">
        <v>0</v>
      </c>
    </row>
    <row r="335" spans="1:12" ht="15" customHeight="1" x14ac:dyDescent="0.3">
      <c r="A335" s="149" t="s">
        <v>577</v>
      </c>
      <c r="B335" s="150" t="s">
        <v>40</v>
      </c>
      <c r="C335" s="150" t="s">
        <v>578</v>
      </c>
      <c r="D335" s="150" t="s">
        <v>1401</v>
      </c>
      <c r="E335" s="150" t="s">
        <v>1081</v>
      </c>
      <c r="F335" s="151">
        <v>3486</v>
      </c>
      <c r="G335" s="151">
        <v>3890</v>
      </c>
      <c r="H335" s="151">
        <v>4294</v>
      </c>
      <c r="I335" s="151">
        <v>4698</v>
      </c>
      <c r="J335" s="151">
        <v>5102</v>
      </c>
      <c r="K335" s="151">
        <v>13943</v>
      </c>
      <c r="L335" s="150">
        <v>0</v>
      </c>
    </row>
    <row r="336" spans="1:12" ht="15" customHeight="1" x14ac:dyDescent="0.3">
      <c r="A336" s="149" t="s">
        <v>579</v>
      </c>
      <c r="B336" s="150" t="s">
        <v>40</v>
      </c>
      <c r="C336" s="150" t="s">
        <v>580</v>
      </c>
      <c r="D336" s="150" t="s">
        <v>1402</v>
      </c>
      <c r="E336" s="150" t="s">
        <v>1083</v>
      </c>
      <c r="F336" s="151">
        <v>4028</v>
      </c>
      <c r="G336" s="151">
        <v>4494</v>
      </c>
      <c r="H336" s="151">
        <v>4962</v>
      </c>
      <c r="I336" s="151">
        <v>5428</v>
      </c>
      <c r="J336" s="151">
        <v>5896</v>
      </c>
      <c r="K336" s="151">
        <v>13943</v>
      </c>
      <c r="L336" s="150">
        <v>0</v>
      </c>
    </row>
    <row r="337" spans="1:12" ht="15" customHeight="1" x14ac:dyDescent="0.3">
      <c r="A337" s="149" t="s">
        <v>581</v>
      </c>
      <c r="B337" s="150" t="s">
        <v>40</v>
      </c>
      <c r="C337" s="150" t="s">
        <v>582</v>
      </c>
      <c r="D337" s="150" t="s">
        <v>1403</v>
      </c>
      <c r="E337" s="150" t="s">
        <v>494</v>
      </c>
      <c r="F337" s="151">
        <v>5005</v>
      </c>
      <c r="G337" s="151">
        <v>5585</v>
      </c>
      <c r="H337" s="151">
        <v>6166</v>
      </c>
      <c r="I337" s="151">
        <v>6746</v>
      </c>
      <c r="J337" s="151">
        <v>7326</v>
      </c>
      <c r="K337" s="151">
        <v>13943</v>
      </c>
      <c r="L337" s="150">
        <v>0</v>
      </c>
    </row>
    <row r="338" spans="1:12" ht="15" customHeight="1" x14ac:dyDescent="0.3">
      <c r="A338" s="149" t="s">
        <v>583</v>
      </c>
      <c r="B338" s="150" t="s">
        <v>40</v>
      </c>
      <c r="C338" s="150" t="s">
        <v>584</v>
      </c>
      <c r="D338" s="150" t="s">
        <v>1404</v>
      </c>
      <c r="E338" s="150" t="s">
        <v>679</v>
      </c>
      <c r="F338" s="151">
        <v>5319</v>
      </c>
      <c r="G338" s="151">
        <v>6005</v>
      </c>
      <c r="H338" s="151">
        <v>6691</v>
      </c>
      <c r="I338" s="151">
        <v>7378</v>
      </c>
      <c r="J338" s="151">
        <v>8063</v>
      </c>
      <c r="K338" s="151">
        <v>13943</v>
      </c>
      <c r="L338" s="150">
        <v>0</v>
      </c>
    </row>
    <row r="339" spans="1:12" ht="15" customHeight="1" x14ac:dyDescent="0.3">
      <c r="A339" s="149" t="s">
        <v>585</v>
      </c>
      <c r="B339" s="150" t="s">
        <v>40</v>
      </c>
      <c r="C339" s="150" t="s">
        <v>586</v>
      </c>
      <c r="D339" s="150" t="s">
        <v>1405</v>
      </c>
      <c r="E339" s="150" t="s">
        <v>41</v>
      </c>
      <c r="F339" s="151">
        <v>6262</v>
      </c>
      <c r="G339" s="151">
        <v>7070</v>
      </c>
      <c r="H339" s="151">
        <v>7877</v>
      </c>
      <c r="I339" s="151">
        <v>8685</v>
      </c>
      <c r="J339" s="151">
        <v>9492</v>
      </c>
      <c r="K339" s="151">
        <v>13943</v>
      </c>
      <c r="L339" s="150">
        <v>0</v>
      </c>
    </row>
    <row r="340" spans="1:12" ht="15" customHeight="1" x14ac:dyDescent="0.3">
      <c r="A340" s="149" t="s">
        <v>587</v>
      </c>
      <c r="B340" s="150" t="s">
        <v>63</v>
      </c>
      <c r="C340" s="150" t="s">
        <v>588</v>
      </c>
      <c r="D340" s="150" t="s">
        <v>1406</v>
      </c>
      <c r="E340" s="150" t="s">
        <v>1407</v>
      </c>
      <c r="F340" s="151">
        <v>3614</v>
      </c>
      <c r="G340" s="151">
        <v>3985</v>
      </c>
      <c r="H340" s="151">
        <v>4357</v>
      </c>
      <c r="I340" s="151">
        <v>4729</v>
      </c>
      <c r="J340" s="151">
        <v>5100</v>
      </c>
      <c r="K340" s="151">
        <v>13943</v>
      </c>
      <c r="L340" s="150">
        <v>1</v>
      </c>
    </row>
    <row r="341" spans="1:12" ht="15" customHeight="1" x14ac:dyDescent="0.3">
      <c r="A341" s="149" t="s">
        <v>590</v>
      </c>
      <c r="B341" s="150" t="s">
        <v>63</v>
      </c>
      <c r="C341" s="150" t="s">
        <v>591</v>
      </c>
      <c r="D341" s="150" t="s">
        <v>1408</v>
      </c>
      <c r="E341" s="150" t="s">
        <v>1329</v>
      </c>
      <c r="F341" s="151">
        <v>4489</v>
      </c>
      <c r="G341" s="151">
        <v>4951</v>
      </c>
      <c r="H341" s="151">
        <v>5412</v>
      </c>
      <c r="I341" s="151">
        <v>5874</v>
      </c>
      <c r="J341" s="151">
        <v>6336</v>
      </c>
      <c r="K341" s="151">
        <v>13943</v>
      </c>
      <c r="L341" s="150">
        <v>1</v>
      </c>
    </row>
    <row r="342" spans="1:12" x14ac:dyDescent="0.3">
      <c r="A342" s="149" t="s">
        <v>592</v>
      </c>
      <c r="B342" s="150" t="s">
        <v>63</v>
      </c>
      <c r="C342" s="150" t="s">
        <v>593</v>
      </c>
      <c r="D342" s="150" t="s">
        <v>1409</v>
      </c>
      <c r="E342" s="150" t="s">
        <v>1410</v>
      </c>
      <c r="F342" s="151">
        <v>5188</v>
      </c>
      <c r="G342" s="151">
        <v>5722</v>
      </c>
      <c r="H342" s="151">
        <v>6256</v>
      </c>
      <c r="I342" s="151">
        <v>6789</v>
      </c>
      <c r="J342" s="151">
        <v>7323</v>
      </c>
      <c r="K342" s="151">
        <v>13943</v>
      </c>
      <c r="L342" s="150">
        <v>1</v>
      </c>
    </row>
    <row r="343" spans="1:12" x14ac:dyDescent="0.3">
      <c r="A343" s="149" t="s">
        <v>594</v>
      </c>
      <c r="B343" s="150" t="s">
        <v>109</v>
      </c>
      <c r="C343" s="150" t="s">
        <v>595</v>
      </c>
      <c r="D343" s="150" t="s">
        <v>1411</v>
      </c>
      <c r="E343" s="150" t="s">
        <v>1412</v>
      </c>
      <c r="F343" s="151">
        <v>2249</v>
      </c>
      <c r="G343" s="151">
        <v>2481</v>
      </c>
      <c r="H343" s="151">
        <v>2712</v>
      </c>
      <c r="I343" s="151">
        <v>2944</v>
      </c>
      <c r="J343" s="151">
        <v>3175</v>
      </c>
      <c r="K343" s="151">
        <v>13943</v>
      </c>
      <c r="L343" s="150">
        <v>1</v>
      </c>
    </row>
    <row r="344" spans="1:12" x14ac:dyDescent="0.3">
      <c r="A344" s="149" t="s">
        <v>596</v>
      </c>
      <c r="B344" s="150" t="s">
        <v>109</v>
      </c>
      <c r="C344" s="150" t="s">
        <v>597</v>
      </c>
      <c r="D344" s="150" t="s">
        <v>1413</v>
      </c>
      <c r="E344" s="150" t="s">
        <v>1186</v>
      </c>
      <c r="F344" s="151">
        <v>2599</v>
      </c>
      <c r="G344" s="151">
        <v>2865</v>
      </c>
      <c r="H344" s="151">
        <v>3133</v>
      </c>
      <c r="I344" s="151">
        <v>3401</v>
      </c>
      <c r="J344" s="151">
        <v>3668</v>
      </c>
      <c r="K344" s="151">
        <v>13943</v>
      </c>
      <c r="L344" s="150">
        <v>1</v>
      </c>
    </row>
    <row r="345" spans="1:12" ht="15" customHeight="1" x14ac:dyDescent="0.3">
      <c r="A345" s="149" t="s">
        <v>598</v>
      </c>
      <c r="B345" s="150" t="s">
        <v>109</v>
      </c>
      <c r="C345" s="150" t="s">
        <v>599</v>
      </c>
      <c r="D345" s="150" t="s">
        <v>1414</v>
      </c>
      <c r="E345" s="150" t="s">
        <v>1122</v>
      </c>
      <c r="F345" s="151">
        <v>3004</v>
      </c>
      <c r="G345" s="151">
        <v>3313</v>
      </c>
      <c r="H345" s="151">
        <v>3622</v>
      </c>
      <c r="I345" s="151">
        <v>3931</v>
      </c>
      <c r="J345" s="151">
        <v>4241</v>
      </c>
      <c r="K345" s="151">
        <v>13943</v>
      </c>
      <c r="L345" s="150">
        <v>1</v>
      </c>
    </row>
    <row r="346" spans="1:12" ht="15" customHeight="1" x14ac:dyDescent="0.3">
      <c r="A346" s="149" t="s">
        <v>600</v>
      </c>
      <c r="B346" s="150" t="s">
        <v>109</v>
      </c>
      <c r="C346" s="150" t="s">
        <v>601</v>
      </c>
      <c r="D346" s="150" t="s">
        <v>1415</v>
      </c>
      <c r="E346" s="150" t="s">
        <v>1167</v>
      </c>
      <c r="F346" s="151">
        <v>3449</v>
      </c>
      <c r="G346" s="151">
        <v>3848</v>
      </c>
      <c r="H346" s="151">
        <v>4248</v>
      </c>
      <c r="I346" s="151">
        <v>4648</v>
      </c>
      <c r="J346" s="151">
        <v>5047</v>
      </c>
      <c r="K346" s="151">
        <v>13943</v>
      </c>
      <c r="L346" s="150">
        <v>3</v>
      </c>
    </row>
    <row r="347" spans="1:12" x14ac:dyDescent="0.3">
      <c r="A347" s="149" t="s">
        <v>602</v>
      </c>
      <c r="B347" s="150" t="s">
        <v>109</v>
      </c>
      <c r="C347" s="150" t="s">
        <v>603</v>
      </c>
      <c r="D347" s="150" t="s">
        <v>1416</v>
      </c>
      <c r="E347" s="150" t="s">
        <v>1169</v>
      </c>
      <c r="F347" s="151">
        <v>3708</v>
      </c>
      <c r="G347" s="151">
        <v>4138</v>
      </c>
      <c r="H347" s="151">
        <v>4567</v>
      </c>
      <c r="I347" s="151">
        <v>4997</v>
      </c>
      <c r="J347" s="151">
        <v>5426</v>
      </c>
      <c r="K347" s="151">
        <v>13943</v>
      </c>
      <c r="L347" s="150">
        <v>3</v>
      </c>
    </row>
    <row r="348" spans="1:12" ht="15" customHeight="1" x14ac:dyDescent="0.3">
      <c r="A348" s="149" t="s">
        <v>604</v>
      </c>
      <c r="B348" s="150" t="s">
        <v>109</v>
      </c>
      <c r="C348" s="150" t="s">
        <v>605</v>
      </c>
      <c r="D348" s="150" t="s">
        <v>1417</v>
      </c>
      <c r="E348" s="150" t="s">
        <v>1161</v>
      </c>
      <c r="F348" s="151">
        <v>4605</v>
      </c>
      <c r="G348" s="151">
        <v>5140</v>
      </c>
      <c r="H348" s="151">
        <v>5673</v>
      </c>
      <c r="I348" s="151">
        <v>6207</v>
      </c>
      <c r="J348" s="151">
        <v>6740</v>
      </c>
      <c r="K348" s="151">
        <v>13943</v>
      </c>
      <c r="L348" s="150">
        <v>3</v>
      </c>
    </row>
    <row r="349" spans="1:12" ht="15" customHeight="1" x14ac:dyDescent="0.3">
      <c r="A349" s="149" t="s">
        <v>606</v>
      </c>
      <c r="B349" s="150" t="s">
        <v>109</v>
      </c>
      <c r="C349" s="150" t="s">
        <v>607</v>
      </c>
      <c r="D349" s="150" t="s">
        <v>1418</v>
      </c>
      <c r="E349" s="150" t="s">
        <v>525</v>
      </c>
      <c r="F349" s="151">
        <v>5262</v>
      </c>
      <c r="G349" s="151">
        <v>5942</v>
      </c>
      <c r="H349" s="151">
        <v>6620</v>
      </c>
      <c r="I349" s="151">
        <v>7298</v>
      </c>
      <c r="J349" s="151">
        <v>7977</v>
      </c>
      <c r="K349" s="151">
        <v>13943</v>
      </c>
      <c r="L349" s="150">
        <v>3</v>
      </c>
    </row>
    <row r="350" spans="1:12" ht="15" customHeight="1" x14ac:dyDescent="0.3">
      <c r="A350" s="149" t="s">
        <v>608</v>
      </c>
      <c r="B350" s="150" t="s">
        <v>63</v>
      </c>
      <c r="C350" s="150" t="s">
        <v>609</v>
      </c>
      <c r="D350" s="150" t="s">
        <v>1419</v>
      </c>
      <c r="E350" s="150" t="s">
        <v>1318</v>
      </c>
      <c r="F350" s="151">
        <v>3107</v>
      </c>
      <c r="G350" s="151">
        <v>3467</v>
      </c>
      <c r="H350" s="151">
        <v>3828</v>
      </c>
      <c r="I350" s="151">
        <v>4188</v>
      </c>
      <c r="J350" s="151">
        <v>4548</v>
      </c>
      <c r="K350" s="151">
        <v>13943</v>
      </c>
      <c r="L350" s="150">
        <v>1</v>
      </c>
    </row>
    <row r="351" spans="1:12" ht="15" customHeight="1" x14ac:dyDescent="0.3">
      <c r="A351" s="149" t="s">
        <v>611</v>
      </c>
      <c r="B351" s="150" t="s">
        <v>63</v>
      </c>
      <c r="C351" s="150" t="s">
        <v>612</v>
      </c>
      <c r="D351" s="150" t="s">
        <v>1420</v>
      </c>
      <c r="E351" s="150" t="s">
        <v>1421</v>
      </c>
      <c r="F351" s="151">
        <v>3861</v>
      </c>
      <c r="G351" s="151">
        <v>4308</v>
      </c>
      <c r="H351" s="151">
        <v>4755</v>
      </c>
      <c r="I351" s="151">
        <v>5203</v>
      </c>
      <c r="J351" s="151">
        <v>5650</v>
      </c>
      <c r="K351" s="151">
        <v>13943</v>
      </c>
      <c r="L351" s="150">
        <v>1</v>
      </c>
    </row>
    <row r="352" spans="1:12" ht="15" customHeight="1" x14ac:dyDescent="0.3">
      <c r="A352" s="149" t="s">
        <v>613</v>
      </c>
      <c r="B352" s="150" t="s">
        <v>63</v>
      </c>
      <c r="C352" s="150" t="s">
        <v>614</v>
      </c>
      <c r="D352" s="150" t="s">
        <v>1422</v>
      </c>
      <c r="E352" s="150" t="s">
        <v>1155</v>
      </c>
      <c r="F352" s="151">
        <v>5156</v>
      </c>
      <c r="G352" s="151">
        <v>5753</v>
      </c>
      <c r="H352" s="151">
        <v>6352</v>
      </c>
      <c r="I352" s="151">
        <v>6949</v>
      </c>
      <c r="J352" s="151">
        <v>7546</v>
      </c>
      <c r="K352" s="151">
        <v>13943</v>
      </c>
      <c r="L352" s="150">
        <v>0</v>
      </c>
    </row>
    <row r="353" spans="1:12" ht="15" customHeight="1" x14ac:dyDescent="0.3">
      <c r="A353" s="149" t="s">
        <v>615</v>
      </c>
      <c r="B353" s="150" t="s">
        <v>63</v>
      </c>
      <c r="C353" s="150" t="s">
        <v>616</v>
      </c>
      <c r="D353" s="150" t="s">
        <v>1423</v>
      </c>
      <c r="E353" s="150" t="s">
        <v>421</v>
      </c>
      <c r="F353" s="151">
        <v>5945</v>
      </c>
      <c r="G353" s="151">
        <v>6712</v>
      </c>
      <c r="H353" s="151">
        <v>7479</v>
      </c>
      <c r="I353" s="151">
        <v>8246</v>
      </c>
      <c r="J353" s="151">
        <v>9012</v>
      </c>
      <c r="K353" s="151">
        <v>13943</v>
      </c>
      <c r="L353" s="150">
        <v>0</v>
      </c>
    </row>
    <row r="354" spans="1:12" ht="15" customHeight="1" x14ac:dyDescent="0.3">
      <c r="A354" s="149" t="s">
        <v>617</v>
      </c>
      <c r="B354" s="150" t="s">
        <v>63</v>
      </c>
      <c r="C354" s="150" t="s">
        <v>618</v>
      </c>
      <c r="D354" s="150" t="s">
        <v>1424</v>
      </c>
      <c r="E354" s="150" t="s">
        <v>1330</v>
      </c>
      <c r="F354" s="151">
        <v>4149</v>
      </c>
      <c r="G354" s="151">
        <v>4630</v>
      </c>
      <c r="H354" s="151">
        <v>5111</v>
      </c>
      <c r="I354" s="151">
        <v>5592</v>
      </c>
      <c r="J354" s="151">
        <v>6073</v>
      </c>
      <c r="K354" s="151">
        <v>13943</v>
      </c>
      <c r="L354" s="150">
        <v>0</v>
      </c>
    </row>
    <row r="355" spans="1:12" ht="15" customHeight="1" x14ac:dyDescent="0.3">
      <c r="A355" s="149" t="s">
        <v>619</v>
      </c>
      <c r="B355" s="150" t="s">
        <v>63</v>
      </c>
      <c r="C355" s="150" t="s">
        <v>620</v>
      </c>
      <c r="D355" s="150" t="s">
        <v>1425</v>
      </c>
      <c r="E355" s="150" t="s">
        <v>1315</v>
      </c>
      <c r="F355" s="151">
        <v>4460</v>
      </c>
      <c r="G355" s="151">
        <v>4979</v>
      </c>
      <c r="H355" s="151">
        <v>5496</v>
      </c>
      <c r="I355" s="151">
        <v>6012</v>
      </c>
      <c r="J355" s="151">
        <v>6529</v>
      </c>
      <c r="K355" s="151">
        <v>13943</v>
      </c>
      <c r="L355" s="150">
        <v>0</v>
      </c>
    </row>
    <row r="356" spans="1:12" ht="15" customHeight="1" x14ac:dyDescent="0.3">
      <c r="A356" s="149" t="s">
        <v>621</v>
      </c>
      <c r="B356" s="150" t="s">
        <v>40</v>
      </c>
      <c r="C356" s="150" t="s">
        <v>622</v>
      </c>
      <c r="D356" s="150" t="s">
        <v>1426</v>
      </c>
      <c r="E356" s="150" t="s">
        <v>1091</v>
      </c>
      <c r="F356" s="151">
        <v>4055</v>
      </c>
      <c r="G356" s="151">
        <v>4472</v>
      </c>
      <c r="H356" s="151">
        <v>4889</v>
      </c>
      <c r="I356" s="151">
        <v>5306</v>
      </c>
      <c r="J356" s="151">
        <v>5722</v>
      </c>
      <c r="K356" s="151">
        <v>13943</v>
      </c>
      <c r="L356" s="150">
        <v>0</v>
      </c>
    </row>
    <row r="357" spans="1:12" ht="15" customHeight="1" x14ac:dyDescent="0.3">
      <c r="A357" s="149" t="s">
        <v>623</v>
      </c>
      <c r="B357" s="150" t="s">
        <v>40</v>
      </c>
      <c r="C357" s="150" t="s">
        <v>624</v>
      </c>
      <c r="D357" s="150" t="s">
        <v>1427</v>
      </c>
      <c r="E357" s="150" t="s">
        <v>137</v>
      </c>
      <c r="F357" s="151">
        <v>5037</v>
      </c>
      <c r="G357" s="151">
        <v>5555</v>
      </c>
      <c r="H357" s="151">
        <v>6072</v>
      </c>
      <c r="I357" s="151">
        <v>6590</v>
      </c>
      <c r="J357" s="151">
        <v>7108</v>
      </c>
      <c r="K357" s="151">
        <v>13943</v>
      </c>
      <c r="L357" s="150">
        <v>0</v>
      </c>
    </row>
    <row r="358" spans="1:12" ht="15" customHeight="1" x14ac:dyDescent="0.3">
      <c r="A358" s="149" t="s">
        <v>2013</v>
      </c>
      <c r="B358" s="150" t="s">
        <v>40</v>
      </c>
      <c r="C358" s="150" t="s">
        <v>625</v>
      </c>
      <c r="D358" s="150" t="s">
        <v>1428</v>
      </c>
      <c r="E358" s="150" t="s">
        <v>1429</v>
      </c>
      <c r="F358" s="151">
        <v>1440</v>
      </c>
      <c r="G358" s="151">
        <v>4926</v>
      </c>
      <c r="H358" s="151">
        <v>7692</v>
      </c>
      <c r="I358" s="151">
        <v>11177</v>
      </c>
      <c r="J358" s="151">
        <v>13943</v>
      </c>
      <c r="K358" s="151">
        <v>13943</v>
      </c>
      <c r="L358" s="150">
        <v>1</v>
      </c>
    </row>
    <row r="359" spans="1:12" ht="15" customHeight="1" x14ac:dyDescent="0.3">
      <c r="A359" s="149" t="s">
        <v>2014</v>
      </c>
      <c r="B359" s="150" t="s">
        <v>40</v>
      </c>
      <c r="C359" s="150" t="s">
        <v>2015</v>
      </c>
      <c r="D359" s="150" t="s">
        <v>2016</v>
      </c>
      <c r="E359" s="150" t="s">
        <v>1129</v>
      </c>
      <c r="F359" s="151">
        <v>3244</v>
      </c>
      <c r="G359" s="151">
        <v>3619</v>
      </c>
      <c r="H359" s="151">
        <v>3995</v>
      </c>
      <c r="I359" s="151">
        <v>4371</v>
      </c>
      <c r="J359" s="151">
        <v>4747</v>
      </c>
      <c r="K359" s="151">
        <v>13943</v>
      </c>
      <c r="L359" s="150">
        <v>0</v>
      </c>
    </row>
    <row r="360" spans="1:12" ht="15" customHeight="1" x14ac:dyDescent="0.3">
      <c r="A360" s="149" t="s">
        <v>2017</v>
      </c>
      <c r="B360" s="150" t="s">
        <v>40</v>
      </c>
      <c r="C360" s="150" t="s">
        <v>2018</v>
      </c>
      <c r="D360" s="150" t="s">
        <v>2019</v>
      </c>
      <c r="E360" s="150" t="s">
        <v>1081</v>
      </c>
      <c r="F360" s="151">
        <v>3486</v>
      </c>
      <c r="G360" s="151">
        <v>3890</v>
      </c>
      <c r="H360" s="151">
        <v>4294</v>
      </c>
      <c r="I360" s="151">
        <v>4698</v>
      </c>
      <c r="J360" s="151">
        <v>5102</v>
      </c>
      <c r="K360" s="151">
        <v>13943</v>
      </c>
      <c r="L360" s="150">
        <v>0</v>
      </c>
    </row>
    <row r="361" spans="1:12" ht="15" customHeight="1" x14ac:dyDescent="0.3">
      <c r="A361" s="149" t="s">
        <v>2020</v>
      </c>
      <c r="B361" s="150" t="s">
        <v>40</v>
      </c>
      <c r="C361" s="150" t="s">
        <v>2021</v>
      </c>
      <c r="D361" s="150" t="s">
        <v>2022</v>
      </c>
      <c r="E361" s="150" t="s">
        <v>1083</v>
      </c>
      <c r="F361" s="151">
        <v>4028</v>
      </c>
      <c r="G361" s="151">
        <v>4494</v>
      </c>
      <c r="H361" s="151">
        <v>4962</v>
      </c>
      <c r="I361" s="151">
        <v>5428</v>
      </c>
      <c r="J361" s="151">
        <v>5896</v>
      </c>
      <c r="K361" s="151">
        <v>13943</v>
      </c>
      <c r="L361" s="150">
        <v>0</v>
      </c>
    </row>
    <row r="362" spans="1:12" ht="15" customHeight="1" x14ac:dyDescent="0.3">
      <c r="A362" s="149" t="s">
        <v>2023</v>
      </c>
      <c r="B362" s="150" t="s">
        <v>40</v>
      </c>
      <c r="C362" s="150" t="s">
        <v>2024</v>
      </c>
      <c r="D362" s="150" t="s">
        <v>2025</v>
      </c>
      <c r="E362" s="150" t="s">
        <v>494</v>
      </c>
      <c r="F362" s="151">
        <v>5005</v>
      </c>
      <c r="G362" s="151">
        <v>5585</v>
      </c>
      <c r="H362" s="151">
        <v>6166</v>
      </c>
      <c r="I362" s="151">
        <v>6746</v>
      </c>
      <c r="J362" s="151">
        <v>7326</v>
      </c>
      <c r="K362" s="151">
        <v>13943</v>
      </c>
      <c r="L362" s="150">
        <v>0</v>
      </c>
    </row>
    <row r="363" spans="1:12" ht="15" customHeight="1" x14ac:dyDescent="0.3">
      <c r="A363" s="149" t="s">
        <v>2026</v>
      </c>
      <c r="B363" s="150" t="s">
        <v>40</v>
      </c>
      <c r="C363" s="150" t="s">
        <v>2027</v>
      </c>
      <c r="D363" s="150" t="s">
        <v>2028</v>
      </c>
      <c r="E363" s="150" t="s">
        <v>41</v>
      </c>
      <c r="F363" s="151">
        <v>6262</v>
      </c>
      <c r="G363" s="151">
        <v>7070</v>
      </c>
      <c r="H363" s="151">
        <v>7877</v>
      </c>
      <c r="I363" s="151">
        <v>8685</v>
      </c>
      <c r="J363" s="151">
        <v>9492</v>
      </c>
      <c r="K363" s="151">
        <v>13943</v>
      </c>
      <c r="L363" s="150">
        <v>0</v>
      </c>
    </row>
    <row r="364" spans="1:12" ht="15" customHeight="1" x14ac:dyDescent="0.3">
      <c r="A364" s="149" t="s">
        <v>2029</v>
      </c>
      <c r="B364" s="150" t="s">
        <v>40</v>
      </c>
      <c r="C364" s="150" t="s">
        <v>2030</v>
      </c>
      <c r="D364" s="150" t="s">
        <v>2031</v>
      </c>
      <c r="E364" s="150" t="s">
        <v>60</v>
      </c>
      <c r="F364" s="151">
        <v>6794</v>
      </c>
      <c r="G364" s="151">
        <v>7670</v>
      </c>
      <c r="H364" s="151">
        <v>8548</v>
      </c>
      <c r="I364" s="151">
        <v>9424</v>
      </c>
      <c r="J364" s="151">
        <v>10300</v>
      </c>
      <c r="K364" s="151">
        <v>13943</v>
      </c>
      <c r="L364" s="150">
        <v>0</v>
      </c>
    </row>
    <row r="365" spans="1:12" ht="15" customHeight="1" x14ac:dyDescent="0.3">
      <c r="A365" s="149" t="s">
        <v>2032</v>
      </c>
      <c r="B365" s="150" t="s">
        <v>40</v>
      </c>
      <c r="C365" s="150" t="s">
        <v>2033</v>
      </c>
      <c r="D365" s="150" t="s">
        <v>2034</v>
      </c>
      <c r="E365" s="150" t="s">
        <v>1081</v>
      </c>
      <c r="F365" s="151">
        <v>3486</v>
      </c>
      <c r="G365" s="151">
        <v>3890</v>
      </c>
      <c r="H365" s="151">
        <v>4294</v>
      </c>
      <c r="I365" s="151">
        <v>4698</v>
      </c>
      <c r="J365" s="151">
        <v>5102</v>
      </c>
      <c r="K365" s="151">
        <v>13943</v>
      </c>
      <c r="L365" s="150">
        <v>0</v>
      </c>
    </row>
    <row r="366" spans="1:12" ht="15" customHeight="1" x14ac:dyDescent="0.3">
      <c r="A366" s="149" t="s">
        <v>2035</v>
      </c>
      <c r="B366" s="150" t="s">
        <v>40</v>
      </c>
      <c r="C366" s="150" t="s">
        <v>2036</v>
      </c>
      <c r="D366" s="150" t="s">
        <v>2037</v>
      </c>
      <c r="E366" s="150" t="s">
        <v>1083</v>
      </c>
      <c r="F366" s="151">
        <v>4028</v>
      </c>
      <c r="G366" s="151">
        <v>4494</v>
      </c>
      <c r="H366" s="151">
        <v>4962</v>
      </c>
      <c r="I366" s="151">
        <v>5428</v>
      </c>
      <c r="J366" s="151">
        <v>5896</v>
      </c>
      <c r="K366" s="151">
        <v>13943</v>
      </c>
      <c r="L366" s="150">
        <v>0</v>
      </c>
    </row>
    <row r="367" spans="1:12" ht="15" customHeight="1" x14ac:dyDescent="0.3">
      <c r="A367" s="149" t="s">
        <v>2038</v>
      </c>
      <c r="B367" s="150" t="s">
        <v>40</v>
      </c>
      <c r="C367" s="150" t="s">
        <v>2039</v>
      </c>
      <c r="D367" s="150" t="s">
        <v>2040</v>
      </c>
      <c r="E367" s="150" t="s">
        <v>494</v>
      </c>
      <c r="F367" s="151">
        <v>5005</v>
      </c>
      <c r="G367" s="151">
        <v>5585</v>
      </c>
      <c r="H367" s="151">
        <v>6166</v>
      </c>
      <c r="I367" s="151">
        <v>6746</v>
      </c>
      <c r="J367" s="151">
        <v>7326</v>
      </c>
      <c r="K367" s="151">
        <v>13943</v>
      </c>
      <c r="L367" s="150">
        <v>0</v>
      </c>
    </row>
    <row r="368" spans="1:12" ht="15" customHeight="1" x14ac:dyDescent="0.3">
      <c r="A368" s="149" t="s">
        <v>626</v>
      </c>
      <c r="B368" s="150" t="s">
        <v>72</v>
      </c>
      <c r="C368" s="150" t="s">
        <v>627</v>
      </c>
      <c r="D368" s="150" t="s">
        <v>1430</v>
      </c>
      <c r="E368" s="150" t="s">
        <v>1173</v>
      </c>
      <c r="F368" s="151">
        <v>2576</v>
      </c>
      <c r="G368" s="151">
        <v>2841</v>
      </c>
      <c r="H368" s="151">
        <v>3106</v>
      </c>
      <c r="I368" s="151">
        <v>3371</v>
      </c>
      <c r="J368" s="151">
        <v>3635</v>
      </c>
      <c r="K368" s="151">
        <v>13943</v>
      </c>
      <c r="L368" s="150">
        <v>1</v>
      </c>
    </row>
    <row r="369" spans="1:12" ht="15" customHeight="1" x14ac:dyDescent="0.3">
      <c r="A369" s="149" t="s">
        <v>628</v>
      </c>
      <c r="B369" s="150" t="s">
        <v>72</v>
      </c>
      <c r="C369" s="150" t="s">
        <v>629</v>
      </c>
      <c r="D369" s="150" t="s">
        <v>1431</v>
      </c>
      <c r="E369" s="150" t="s">
        <v>1295</v>
      </c>
      <c r="F369" s="151">
        <v>2769</v>
      </c>
      <c r="G369" s="151">
        <v>3054</v>
      </c>
      <c r="H369" s="151">
        <v>3338</v>
      </c>
      <c r="I369" s="151">
        <v>3623</v>
      </c>
      <c r="J369" s="151">
        <v>3909</v>
      </c>
      <c r="K369" s="151">
        <v>13943</v>
      </c>
      <c r="L369" s="150">
        <v>1</v>
      </c>
    </row>
    <row r="370" spans="1:12" ht="15" customHeight="1" x14ac:dyDescent="0.3">
      <c r="A370" s="149" t="s">
        <v>630</v>
      </c>
      <c r="B370" s="150" t="s">
        <v>72</v>
      </c>
      <c r="C370" s="150" t="s">
        <v>631</v>
      </c>
      <c r="D370" s="150" t="s">
        <v>1432</v>
      </c>
      <c r="E370" s="150" t="s">
        <v>1175</v>
      </c>
      <c r="F370" s="151">
        <v>2977</v>
      </c>
      <c r="G370" s="151">
        <v>3283</v>
      </c>
      <c r="H370" s="151">
        <v>3590</v>
      </c>
      <c r="I370" s="151">
        <v>3896</v>
      </c>
      <c r="J370" s="151">
        <v>4203</v>
      </c>
      <c r="K370" s="151">
        <v>13943</v>
      </c>
      <c r="L370" s="150">
        <v>0</v>
      </c>
    </row>
    <row r="371" spans="1:12" ht="15" customHeight="1" x14ac:dyDescent="0.3">
      <c r="A371" s="149" t="s">
        <v>2041</v>
      </c>
      <c r="B371" s="150" t="s">
        <v>40</v>
      </c>
      <c r="C371" s="150" t="s">
        <v>2042</v>
      </c>
      <c r="D371" s="150" t="s">
        <v>2043</v>
      </c>
      <c r="E371" s="150" t="s">
        <v>1129</v>
      </c>
      <c r="F371" s="151">
        <v>3244</v>
      </c>
      <c r="G371" s="151">
        <v>3619</v>
      </c>
      <c r="H371" s="151">
        <v>3995</v>
      </c>
      <c r="I371" s="151">
        <v>4371</v>
      </c>
      <c r="J371" s="151">
        <v>4747</v>
      </c>
      <c r="K371" s="151">
        <v>13943</v>
      </c>
      <c r="L371" s="150">
        <v>0</v>
      </c>
    </row>
    <row r="372" spans="1:12" ht="15" customHeight="1" x14ac:dyDescent="0.3">
      <c r="A372" s="149" t="s">
        <v>2044</v>
      </c>
      <c r="B372" s="150" t="s">
        <v>40</v>
      </c>
      <c r="C372" s="150" t="s">
        <v>2045</v>
      </c>
      <c r="D372" s="150" t="s">
        <v>2046</v>
      </c>
      <c r="E372" s="150" t="s">
        <v>1081</v>
      </c>
      <c r="F372" s="151">
        <v>3486</v>
      </c>
      <c r="G372" s="151">
        <v>3890</v>
      </c>
      <c r="H372" s="151">
        <v>4294</v>
      </c>
      <c r="I372" s="151">
        <v>4698</v>
      </c>
      <c r="J372" s="151">
        <v>5102</v>
      </c>
      <c r="K372" s="151">
        <v>13943</v>
      </c>
      <c r="L372" s="150">
        <v>0</v>
      </c>
    </row>
    <row r="373" spans="1:12" ht="15" customHeight="1" x14ac:dyDescent="0.3">
      <c r="A373" s="149" t="s">
        <v>2047</v>
      </c>
      <c r="B373" s="150" t="s">
        <v>40</v>
      </c>
      <c r="C373" s="150" t="s">
        <v>2048</v>
      </c>
      <c r="D373" s="150" t="s">
        <v>2049</v>
      </c>
      <c r="E373" s="150" t="s">
        <v>1083</v>
      </c>
      <c r="F373" s="151">
        <v>4028</v>
      </c>
      <c r="G373" s="151">
        <v>4494</v>
      </c>
      <c r="H373" s="151">
        <v>4962</v>
      </c>
      <c r="I373" s="151">
        <v>5428</v>
      </c>
      <c r="J373" s="151">
        <v>5896</v>
      </c>
      <c r="K373" s="151">
        <v>13943</v>
      </c>
      <c r="L373" s="150">
        <v>0</v>
      </c>
    </row>
    <row r="374" spans="1:12" ht="15" customHeight="1" x14ac:dyDescent="0.3">
      <c r="A374" s="149" t="s">
        <v>2050</v>
      </c>
      <c r="B374" s="150" t="s">
        <v>40</v>
      </c>
      <c r="C374" s="150" t="s">
        <v>2051</v>
      </c>
      <c r="D374" s="150" t="s">
        <v>2052</v>
      </c>
      <c r="E374" s="150" t="s">
        <v>494</v>
      </c>
      <c r="F374" s="151">
        <v>5005</v>
      </c>
      <c r="G374" s="151">
        <v>5585</v>
      </c>
      <c r="H374" s="151">
        <v>6166</v>
      </c>
      <c r="I374" s="151">
        <v>6746</v>
      </c>
      <c r="J374" s="151">
        <v>7326</v>
      </c>
      <c r="K374" s="151">
        <v>13943</v>
      </c>
      <c r="L374" s="150">
        <v>0</v>
      </c>
    </row>
    <row r="375" spans="1:12" ht="15" customHeight="1" x14ac:dyDescent="0.3">
      <c r="A375" s="149" t="s">
        <v>2053</v>
      </c>
      <c r="B375" s="150" t="s">
        <v>40</v>
      </c>
      <c r="C375" s="150" t="s">
        <v>2054</v>
      </c>
      <c r="D375" s="150" t="s">
        <v>2055</v>
      </c>
      <c r="E375" s="150" t="s">
        <v>41</v>
      </c>
      <c r="F375" s="151">
        <v>6262</v>
      </c>
      <c r="G375" s="151">
        <v>7070</v>
      </c>
      <c r="H375" s="151">
        <v>7877</v>
      </c>
      <c r="I375" s="151">
        <v>8685</v>
      </c>
      <c r="J375" s="151">
        <v>9492</v>
      </c>
      <c r="K375" s="151">
        <v>13943</v>
      </c>
      <c r="L375" s="150">
        <v>0</v>
      </c>
    </row>
    <row r="376" spans="1:12" x14ac:dyDescent="0.3">
      <c r="A376" s="149" t="s">
        <v>2056</v>
      </c>
      <c r="B376" s="150" t="s">
        <v>40</v>
      </c>
      <c r="C376" s="150" t="s">
        <v>2057</v>
      </c>
      <c r="D376" s="150" t="s">
        <v>2058</v>
      </c>
      <c r="E376" s="150" t="s">
        <v>60</v>
      </c>
      <c r="F376" s="151">
        <v>6794</v>
      </c>
      <c r="G376" s="151">
        <v>7670</v>
      </c>
      <c r="H376" s="151">
        <v>8548</v>
      </c>
      <c r="I376" s="151">
        <v>9424</v>
      </c>
      <c r="J376" s="151">
        <v>10300</v>
      </c>
      <c r="K376" s="151">
        <v>13943</v>
      </c>
      <c r="L376" s="150">
        <v>0</v>
      </c>
    </row>
    <row r="377" spans="1:12" x14ac:dyDescent="0.3">
      <c r="A377" s="149" t="s">
        <v>635</v>
      </c>
      <c r="B377" s="150" t="s">
        <v>162</v>
      </c>
      <c r="C377" s="150" t="s">
        <v>636</v>
      </c>
      <c r="D377" s="150" t="s">
        <v>1433</v>
      </c>
      <c r="E377" s="150" t="s">
        <v>382</v>
      </c>
      <c r="F377" s="151">
        <v>4996</v>
      </c>
      <c r="G377" s="151">
        <v>5522</v>
      </c>
      <c r="H377" s="151">
        <v>6050</v>
      </c>
      <c r="I377" s="151">
        <v>6576</v>
      </c>
      <c r="J377" s="151">
        <v>7103</v>
      </c>
      <c r="K377" s="151">
        <v>13943</v>
      </c>
      <c r="L377" s="150">
        <v>0</v>
      </c>
    </row>
    <row r="378" spans="1:12" x14ac:dyDescent="0.3">
      <c r="A378" s="149" t="s">
        <v>637</v>
      </c>
      <c r="B378" s="150" t="s">
        <v>162</v>
      </c>
      <c r="C378" s="150" t="s">
        <v>638</v>
      </c>
      <c r="D378" s="150" t="s">
        <v>1434</v>
      </c>
      <c r="E378" s="150" t="s">
        <v>1435</v>
      </c>
      <c r="F378" s="151">
        <v>6206</v>
      </c>
      <c r="G378" s="151">
        <v>6860</v>
      </c>
      <c r="H378" s="151">
        <v>7515</v>
      </c>
      <c r="I378" s="151">
        <v>8169</v>
      </c>
      <c r="J378" s="151">
        <v>8824</v>
      </c>
      <c r="K378" s="151">
        <v>13943</v>
      </c>
      <c r="L378" s="150">
        <v>0</v>
      </c>
    </row>
    <row r="379" spans="1:12" x14ac:dyDescent="0.3">
      <c r="A379" s="149" t="s">
        <v>639</v>
      </c>
      <c r="B379" s="150" t="s">
        <v>162</v>
      </c>
      <c r="C379" s="150" t="s">
        <v>640</v>
      </c>
      <c r="D379" s="150" t="s">
        <v>1436</v>
      </c>
      <c r="E379" s="150" t="s">
        <v>1437</v>
      </c>
      <c r="F379" s="151">
        <v>1571</v>
      </c>
      <c r="G379" s="151">
        <v>1736</v>
      </c>
      <c r="H379" s="151">
        <v>1902</v>
      </c>
      <c r="I379" s="151">
        <v>2068</v>
      </c>
      <c r="J379" s="151">
        <v>2233</v>
      </c>
      <c r="K379" s="151">
        <v>13943</v>
      </c>
      <c r="L379" s="150">
        <v>1</v>
      </c>
    </row>
    <row r="380" spans="1:12" x14ac:dyDescent="0.3">
      <c r="A380" s="149" t="s">
        <v>642</v>
      </c>
      <c r="B380" s="150" t="s">
        <v>162</v>
      </c>
      <c r="C380" s="150" t="s">
        <v>643</v>
      </c>
      <c r="D380" s="150" t="s">
        <v>1438</v>
      </c>
      <c r="E380" s="150" t="s">
        <v>1437</v>
      </c>
      <c r="F380" s="151">
        <v>1571</v>
      </c>
      <c r="G380" s="151">
        <v>1736</v>
      </c>
      <c r="H380" s="151">
        <v>1902</v>
      </c>
      <c r="I380" s="151">
        <v>2068</v>
      </c>
      <c r="J380" s="151">
        <v>2233</v>
      </c>
      <c r="K380" s="151">
        <v>13943</v>
      </c>
      <c r="L380" s="150">
        <v>1</v>
      </c>
    </row>
    <row r="381" spans="1:12" x14ac:dyDescent="0.3">
      <c r="A381" s="149" t="s">
        <v>645</v>
      </c>
      <c r="B381" s="150" t="s">
        <v>162</v>
      </c>
      <c r="C381" s="150" t="s">
        <v>646</v>
      </c>
      <c r="D381" s="150" t="s">
        <v>1439</v>
      </c>
      <c r="E381" s="150" t="s">
        <v>1286</v>
      </c>
      <c r="F381" s="151">
        <v>1815</v>
      </c>
      <c r="G381" s="151">
        <v>2006</v>
      </c>
      <c r="H381" s="151">
        <v>2198</v>
      </c>
      <c r="I381" s="151">
        <v>2388</v>
      </c>
      <c r="J381" s="151">
        <v>2580</v>
      </c>
      <c r="K381" s="151">
        <v>13943</v>
      </c>
      <c r="L381" s="150">
        <v>1</v>
      </c>
    </row>
    <row r="382" spans="1:12" ht="15" customHeight="1" x14ac:dyDescent="0.3">
      <c r="A382" s="149" t="s">
        <v>647</v>
      </c>
      <c r="B382" s="150" t="s">
        <v>162</v>
      </c>
      <c r="C382" s="150" t="s">
        <v>648</v>
      </c>
      <c r="D382" s="150" t="s">
        <v>1440</v>
      </c>
      <c r="E382" s="150" t="s">
        <v>1145</v>
      </c>
      <c r="F382" s="151">
        <v>2097</v>
      </c>
      <c r="G382" s="151">
        <v>2318</v>
      </c>
      <c r="H382" s="151">
        <v>2540</v>
      </c>
      <c r="I382" s="151">
        <v>2761</v>
      </c>
      <c r="J382" s="151">
        <v>2982</v>
      </c>
      <c r="K382" s="151">
        <v>13943</v>
      </c>
      <c r="L382" s="150">
        <v>1</v>
      </c>
    </row>
    <row r="383" spans="1:12" ht="15" customHeight="1" x14ac:dyDescent="0.3">
      <c r="A383" s="149" t="s">
        <v>649</v>
      </c>
      <c r="B383" s="150" t="s">
        <v>162</v>
      </c>
      <c r="C383" s="150" t="s">
        <v>650</v>
      </c>
      <c r="D383" s="150" t="s">
        <v>1441</v>
      </c>
      <c r="E383" s="150" t="s">
        <v>1289</v>
      </c>
      <c r="F383" s="151">
        <v>2255</v>
      </c>
      <c r="G383" s="151">
        <v>2493</v>
      </c>
      <c r="H383" s="151">
        <v>2731</v>
      </c>
      <c r="I383" s="151">
        <v>2969</v>
      </c>
      <c r="J383" s="151">
        <v>3207</v>
      </c>
      <c r="K383" s="151">
        <v>13943</v>
      </c>
      <c r="L383" s="150">
        <v>1</v>
      </c>
    </row>
    <row r="384" spans="1:12" ht="15" customHeight="1" x14ac:dyDescent="0.3">
      <c r="A384" s="149" t="s">
        <v>651</v>
      </c>
      <c r="B384" s="150" t="s">
        <v>162</v>
      </c>
      <c r="C384" s="150" t="s">
        <v>652</v>
      </c>
      <c r="D384" s="150" t="s">
        <v>1442</v>
      </c>
      <c r="E384" s="150" t="s">
        <v>1443</v>
      </c>
      <c r="F384" s="151">
        <v>2802</v>
      </c>
      <c r="G384" s="151">
        <v>3097</v>
      </c>
      <c r="H384" s="151">
        <v>3393</v>
      </c>
      <c r="I384" s="151">
        <v>3688</v>
      </c>
      <c r="J384" s="151">
        <v>3984</v>
      </c>
      <c r="K384" s="151">
        <v>13943</v>
      </c>
      <c r="L384" s="150">
        <v>0</v>
      </c>
    </row>
    <row r="385" spans="1:12" ht="15" customHeight="1" x14ac:dyDescent="0.3">
      <c r="A385" s="149" t="s">
        <v>653</v>
      </c>
      <c r="B385" s="150" t="s">
        <v>162</v>
      </c>
      <c r="C385" s="150" t="s">
        <v>654</v>
      </c>
      <c r="D385" s="150" t="s">
        <v>1444</v>
      </c>
      <c r="E385" s="150" t="s">
        <v>1291</v>
      </c>
      <c r="F385" s="151">
        <v>3236</v>
      </c>
      <c r="G385" s="151">
        <v>3578</v>
      </c>
      <c r="H385" s="151">
        <v>3920</v>
      </c>
      <c r="I385" s="151">
        <v>4262</v>
      </c>
      <c r="J385" s="151">
        <v>4602</v>
      </c>
      <c r="K385" s="151">
        <v>13943</v>
      </c>
      <c r="L385" s="150">
        <v>1</v>
      </c>
    </row>
    <row r="386" spans="1:12" ht="15" customHeight="1" x14ac:dyDescent="0.3">
      <c r="A386" s="149" t="s">
        <v>655</v>
      </c>
      <c r="B386" s="150" t="s">
        <v>162</v>
      </c>
      <c r="C386" s="150" t="s">
        <v>656</v>
      </c>
      <c r="D386" s="150" t="s">
        <v>1445</v>
      </c>
      <c r="E386" s="150" t="s">
        <v>1235</v>
      </c>
      <c r="F386" s="151">
        <v>3479</v>
      </c>
      <c r="G386" s="151">
        <v>3847</v>
      </c>
      <c r="H386" s="151">
        <v>4214</v>
      </c>
      <c r="I386" s="151">
        <v>4581</v>
      </c>
      <c r="J386" s="151">
        <v>4947</v>
      </c>
      <c r="K386" s="151">
        <v>13943</v>
      </c>
      <c r="L386" s="150">
        <v>1</v>
      </c>
    </row>
    <row r="387" spans="1:12" ht="15" customHeight="1" x14ac:dyDescent="0.3">
      <c r="A387" s="149" t="s">
        <v>657</v>
      </c>
      <c r="B387" s="150" t="s">
        <v>162</v>
      </c>
      <c r="C387" s="150" t="s">
        <v>658</v>
      </c>
      <c r="D387" s="150" t="s">
        <v>1446</v>
      </c>
      <c r="E387" s="150" t="s">
        <v>644</v>
      </c>
      <c r="F387" s="151">
        <v>4022</v>
      </c>
      <c r="G387" s="151">
        <v>4445</v>
      </c>
      <c r="H387" s="151">
        <v>4871</v>
      </c>
      <c r="I387" s="151">
        <v>5295</v>
      </c>
      <c r="J387" s="151">
        <v>5718</v>
      </c>
      <c r="K387" s="151">
        <v>13943</v>
      </c>
      <c r="L387" s="150">
        <v>1</v>
      </c>
    </row>
    <row r="388" spans="1:12" ht="15" customHeight="1" x14ac:dyDescent="0.3">
      <c r="A388" s="149" t="s">
        <v>659</v>
      </c>
      <c r="B388" s="150" t="s">
        <v>162</v>
      </c>
      <c r="C388" s="150" t="s">
        <v>660</v>
      </c>
      <c r="D388" s="150" t="s">
        <v>1447</v>
      </c>
      <c r="E388" s="150" t="s">
        <v>1387</v>
      </c>
      <c r="F388" s="151">
        <v>4647</v>
      </c>
      <c r="G388" s="151">
        <v>5139</v>
      </c>
      <c r="H388" s="151">
        <v>5628</v>
      </c>
      <c r="I388" s="151">
        <v>6119</v>
      </c>
      <c r="J388" s="151">
        <v>6609</v>
      </c>
      <c r="K388" s="151">
        <v>13943</v>
      </c>
      <c r="L388" s="150">
        <v>0</v>
      </c>
    </row>
    <row r="389" spans="1:12" ht="15" customHeight="1" x14ac:dyDescent="0.3">
      <c r="A389" s="149" t="s">
        <v>661</v>
      </c>
      <c r="B389" s="150" t="s">
        <v>40</v>
      </c>
      <c r="C389" s="150" t="s">
        <v>662</v>
      </c>
      <c r="D389" s="150" t="s">
        <v>1448</v>
      </c>
      <c r="E389" s="150" t="s">
        <v>171</v>
      </c>
      <c r="F389" s="151">
        <v>7187</v>
      </c>
      <c r="G389" s="151">
        <v>8302</v>
      </c>
      <c r="H389" s="151">
        <v>9418</v>
      </c>
      <c r="I389" s="151">
        <v>10533</v>
      </c>
      <c r="J389" s="151">
        <v>11647</v>
      </c>
      <c r="K389" s="151">
        <v>13943</v>
      </c>
      <c r="L389" s="150">
        <v>0</v>
      </c>
    </row>
    <row r="390" spans="1:12" ht="15" customHeight="1" x14ac:dyDescent="0.3">
      <c r="A390" s="149" t="s">
        <v>663</v>
      </c>
      <c r="B390" s="150" t="s">
        <v>162</v>
      </c>
      <c r="C390" s="150" t="s">
        <v>664</v>
      </c>
      <c r="D390" s="150" t="s">
        <v>1449</v>
      </c>
      <c r="E390" s="150" t="s">
        <v>1289</v>
      </c>
      <c r="F390" s="151">
        <v>2255</v>
      </c>
      <c r="G390" s="151">
        <v>2493</v>
      </c>
      <c r="H390" s="151">
        <v>2731</v>
      </c>
      <c r="I390" s="151">
        <v>2969</v>
      </c>
      <c r="J390" s="151">
        <v>3207</v>
      </c>
      <c r="K390" s="151">
        <v>13943</v>
      </c>
      <c r="L390" s="150">
        <v>1</v>
      </c>
    </row>
    <row r="391" spans="1:12" ht="15" customHeight="1" x14ac:dyDescent="0.3">
      <c r="A391" s="149" t="s">
        <v>665</v>
      </c>
      <c r="B391" s="150" t="s">
        <v>162</v>
      </c>
      <c r="C391" s="150" t="s">
        <v>666</v>
      </c>
      <c r="D391" s="150" t="s">
        <v>1450</v>
      </c>
      <c r="E391" s="150" t="s">
        <v>1443</v>
      </c>
      <c r="F391" s="151">
        <v>2802</v>
      </c>
      <c r="G391" s="151">
        <v>3097</v>
      </c>
      <c r="H391" s="151">
        <v>3393</v>
      </c>
      <c r="I391" s="151">
        <v>3688</v>
      </c>
      <c r="J391" s="151">
        <v>3984</v>
      </c>
      <c r="K391" s="151">
        <v>13943</v>
      </c>
      <c r="L391" s="150">
        <v>1</v>
      </c>
    </row>
    <row r="392" spans="1:12" ht="15" customHeight="1" x14ac:dyDescent="0.3">
      <c r="A392" s="149" t="s">
        <v>667</v>
      </c>
      <c r="B392" s="150" t="s">
        <v>162</v>
      </c>
      <c r="C392" s="150" t="s">
        <v>668</v>
      </c>
      <c r="D392" s="150" t="s">
        <v>1451</v>
      </c>
      <c r="E392" s="150" t="s">
        <v>1235</v>
      </c>
      <c r="F392" s="151">
        <v>3479</v>
      </c>
      <c r="G392" s="151">
        <v>3847</v>
      </c>
      <c r="H392" s="151">
        <v>4214</v>
      </c>
      <c r="I392" s="151">
        <v>4581</v>
      </c>
      <c r="J392" s="151">
        <v>4947</v>
      </c>
      <c r="K392" s="151">
        <v>13943</v>
      </c>
      <c r="L392" s="150">
        <v>1</v>
      </c>
    </row>
    <row r="393" spans="1:12" ht="15" customHeight="1" x14ac:dyDescent="0.3">
      <c r="A393" s="149" t="s">
        <v>669</v>
      </c>
      <c r="B393" s="150" t="s">
        <v>162</v>
      </c>
      <c r="C393" s="150" t="s">
        <v>670</v>
      </c>
      <c r="D393" s="150" t="s">
        <v>1452</v>
      </c>
      <c r="E393" s="150" t="s">
        <v>644</v>
      </c>
      <c r="F393" s="151">
        <v>4022</v>
      </c>
      <c r="G393" s="151">
        <v>4445</v>
      </c>
      <c r="H393" s="151">
        <v>4871</v>
      </c>
      <c r="I393" s="151">
        <v>5295</v>
      </c>
      <c r="J393" s="151">
        <v>5718</v>
      </c>
      <c r="K393" s="151">
        <v>13943</v>
      </c>
      <c r="L393" s="150">
        <v>0</v>
      </c>
    </row>
    <row r="394" spans="1:12" ht="15" customHeight="1" x14ac:dyDescent="0.3">
      <c r="A394" s="149" t="s">
        <v>671</v>
      </c>
      <c r="B394" s="150" t="s">
        <v>40</v>
      </c>
      <c r="C394" s="150" t="s">
        <v>672</v>
      </c>
      <c r="D394" s="150" t="s">
        <v>1453</v>
      </c>
      <c r="E394" s="150" t="s">
        <v>1087</v>
      </c>
      <c r="F394" s="151">
        <v>2627</v>
      </c>
      <c r="G394" s="151">
        <v>2897</v>
      </c>
      <c r="H394" s="151">
        <v>3167</v>
      </c>
      <c r="I394" s="151">
        <v>3437</v>
      </c>
      <c r="J394" s="151">
        <v>3708</v>
      </c>
      <c r="K394" s="151">
        <v>13943</v>
      </c>
      <c r="L394" s="150">
        <v>1</v>
      </c>
    </row>
    <row r="395" spans="1:12" ht="15" customHeight="1" x14ac:dyDescent="0.3">
      <c r="A395" s="149" t="s">
        <v>674</v>
      </c>
      <c r="B395" s="150" t="s">
        <v>40</v>
      </c>
      <c r="C395" s="150" t="s">
        <v>675</v>
      </c>
      <c r="D395" s="150" t="s">
        <v>1454</v>
      </c>
      <c r="E395" s="150" t="s">
        <v>1455</v>
      </c>
      <c r="F395" s="151">
        <v>2824</v>
      </c>
      <c r="G395" s="151">
        <v>3114</v>
      </c>
      <c r="H395" s="151">
        <v>3405</v>
      </c>
      <c r="I395" s="151">
        <v>3695</v>
      </c>
      <c r="J395" s="151">
        <v>3986</v>
      </c>
      <c r="K395" s="151">
        <v>13943</v>
      </c>
      <c r="L395" s="150">
        <v>1</v>
      </c>
    </row>
    <row r="396" spans="1:12" ht="15" customHeight="1" x14ac:dyDescent="0.3">
      <c r="A396" s="149" t="s">
        <v>677</v>
      </c>
      <c r="B396" s="150" t="s">
        <v>40</v>
      </c>
      <c r="C396" s="150" t="s">
        <v>678</v>
      </c>
      <c r="D396" s="150" t="s">
        <v>1456</v>
      </c>
      <c r="E396" s="150" t="s">
        <v>1081</v>
      </c>
      <c r="F396" s="151">
        <v>3486</v>
      </c>
      <c r="G396" s="151">
        <v>3890</v>
      </c>
      <c r="H396" s="151">
        <v>4294</v>
      </c>
      <c r="I396" s="151">
        <v>4698</v>
      </c>
      <c r="J396" s="151">
        <v>5102</v>
      </c>
      <c r="K396" s="151">
        <v>13943</v>
      </c>
      <c r="L396" s="150">
        <v>1</v>
      </c>
    </row>
    <row r="397" spans="1:12" ht="15" customHeight="1" x14ac:dyDescent="0.3">
      <c r="A397" s="149" t="s">
        <v>680</v>
      </c>
      <c r="B397" s="150" t="s">
        <v>40</v>
      </c>
      <c r="C397" s="150" t="s">
        <v>681</v>
      </c>
      <c r="D397" s="150" t="s">
        <v>1457</v>
      </c>
      <c r="E397" s="150" t="s">
        <v>1458</v>
      </c>
      <c r="F397" s="151">
        <v>2114</v>
      </c>
      <c r="G397" s="151">
        <v>2331</v>
      </c>
      <c r="H397" s="151">
        <v>2547</v>
      </c>
      <c r="I397" s="151">
        <v>2762</v>
      </c>
      <c r="J397" s="151">
        <v>2977</v>
      </c>
      <c r="K397" s="151">
        <v>13943</v>
      </c>
      <c r="L397" s="150">
        <v>1</v>
      </c>
    </row>
    <row r="398" spans="1:12" x14ac:dyDescent="0.3">
      <c r="A398" s="149" t="s">
        <v>683</v>
      </c>
      <c r="B398" s="150" t="s">
        <v>40</v>
      </c>
      <c r="C398" s="150" t="s">
        <v>684</v>
      </c>
      <c r="D398" s="150" t="s">
        <v>1459</v>
      </c>
      <c r="E398" s="150" t="s">
        <v>1083</v>
      </c>
      <c r="F398" s="151">
        <v>4028</v>
      </c>
      <c r="G398" s="151">
        <v>4494</v>
      </c>
      <c r="H398" s="151">
        <v>4962</v>
      </c>
      <c r="I398" s="151">
        <v>5428</v>
      </c>
      <c r="J398" s="151">
        <v>5896</v>
      </c>
      <c r="K398" s="151">
        <v>13943</v>
      </c>
      <c r="L398" s="150">
        <v>0</v>
      </c>
    </row>
    <row r="399" spans="1:12" x14ac:dyDescent="0.3">
      <c r="A399" s="149" t="s">
        <v>686</v>
      </c>
      <c r="B399" s="150" t="s">
        <v>40</v>
      </c>
      <c r="C399" s="150" t="s">
        <v>687</v>
      </c>
      <c r="D399" s="150" t="s">
        <v>1460</v>
      </c>
      <c r="E399" s="150" t="s">
        <v>676</v>
      </c>
      <c r="F399" s="151">
        <v>4331</v>
      </c>
      <c r="G399" s="151">
        <v>4833</v>
      </c>
      <c r="H399" s="151">
        <v>5335</v>
      </c>
      <c r="I399" s="151">
        <v>5836</v>
      </c>
      <c r="J399" s="151">
        <v>6338</v>
      </c>
      <c r="K399" s="151">
        <v>13943</v>
      </c>
      <c r="L399" s="150">
        <v>0</v>
      </c>
    </row>
    <row r="400" spans="1:12" x14ac:dyDescent="0.3">
      <c r="A400" s="149" t="s">
        <v>688</v>
      </c>
      <c r="B400" s="150" t="s">
        <v>72</v>
      </c>
      <c r="C400" s="150" t="s">
        <v>689</v>
      </c>
      <c r="D400" s="150" t="s">
        <v>1461</v>
      </c>
      <c r="E400" s="150" t="s">
        <v>1173</v>
      </c>
      <c r="F400" s="151">
        <v>2576</v>
      </c>
      <c r="G400" s="151">
        <v>2841</v>
      </c>
      <c r="H400" s="151">
        <v>3106</v>
      </c>
      <c r="I400" s="151">
        <v>3371</v>
      </c>
      <c r="J400" s="151">
        <v>3635</v>
      </c>
      <c r="K400" s="151">
        <v>13943</v>
      </c>
      <c r="L400" s="150">
        <v>1</v>
      </c>
    </row>
    <row r="401" spans="1:12" x14ac:dyDescent="0.3">
      <c r="A401" s="149" t="s">
        <v>690</v>
      </c>
      <c r="B401" s="150" t="s">
        <v>72</v>
      </c>
      <c r="C401" s="150" t="s">
        <v>691</v>
      </c>
      <c r="D401" s="150" t="s">
        <v>1462</v>
      </c>
      <c r="E401" s="150" t="s">
        <v>877</v>
      </c>
      <c r="F401" s="151">
        <v>3699</v>
      </c>
      <c r="G401" s="151">
        <v>4079</v>
      </c>
      <c r="H401" s="151">
        <v>4458</v>
      </c>
      <c r="I401" s="151">
        <v>4839</v>
      </c>
      <c r="J401" s="151">
        <v>5220</v>
      </c>
      <c r="K401" s="151">
        <v>13943</v>
      </c>
      <c r="L401" s="150">
        <v>1</v>
      </c>
    </row>
    <row r="402" spans="1:12" ht="15" customHeight="1" x14ac:dyDescent="0.3">
      <c r="A402" s="149" t="s">
        <v>692</v>
      </c>
      <c r="B402" s="150" t="s">
        <v>72</v>
      </c>
      <c r="C402" s="150" t="s">
        <v>693</v>
      </c>
      <c r="D402" s="150" t="s">
        <v>1463</v>
      </c>
      <c r="E402" s="150" t="s">
        <v>1464</v>
      </c>
      <c r="F402" s="151">
        <v>3976</v>
      </c>
      <c r="G402" s="151">
        <v>4385</v>
      </c>
      <c r="H402" s="151">
        <v>4794</v>
      </c>
      <c r="I402" s="151">
        <v>5203</v>
      </c>
      <c r="J402" s="151">
        <v>5611</v>
      </c>
      <c r="K402" s="151">
        <v>13943</v>
      </c>
      <c r="L402" s="150">
        <v>1</v>
      </c>
    </row>
    <row r="403" spans="1:12" ht="15" customHeight="1" x14ac:dyDescent="0.3">
      <c r="A403" s="149" t="s">
        <v>694</v>
      </c>
      <c r="B403" s="150" t="s">
        <v>109</v>
      </c>
      <c r="C403" s="150" t="s">
        <v>695</v>
      </c>
      <c r="D403" s="150" t="s">
        <v>1465</v>
      </c>
      <c r="E403" s="150" t="s">
        <v>1165</v>
      </c>
      <c r="F403" s="151">
        <v>2985</v>
      </c>
      <c r="G403" s="151">
        <v>3330</v>
      </c>
      <c r="H403" s="151">
        <v>3676</v>
      </c>
      <c r="I403" s="151">
        <v>4023</v>
      </c>
      <c r="J403" s="151">
        <v>4369</v>
      </c>
      <c r="K403" s="151">
        <v>13943</v>
      </c>
      <c r="L403" s="150">
        <v>1</v>
      </c>
    </row>
    <row r="404" spans="1:12" ht="15" customHeight="1" x14ac:dyDescent="0.3">
      <c r="A404" s="149" t="s">
        <v>696</v>
      </c>
      <c r="B404" s="150" t="s">
        <v>109</v>
      </c>
      <c r="C404" s="150" t="s">
        <v>697</v>
      </c>
      <c r="D404" s="150" t="s">
        <v>1466</v>
      </c>
      <c r="E404" s="150" t="s">
        <v>1467</v>
      </c>
      <c r="F404" s="151">
        <v>3209</v>
      </c>
      <c r="G404" s="151">
        <v>3580</v>
      </c>
      <c r="H404" s="151">
        <v>3953</v>
      </c>
      <c r="I404" s="151">
        <v>4324</v>
      </c>
      <c r="J404" s="151">
        <v>4696</v>
      </c>
      <c r="K404" s="151">
        <v>13943</v>
      </c>
      <c r="L404" s="150">
        <v>1</v>
      </c>
    </row>
    <row r="405" spans="1:12" ht="15" customHeight="1" x14ac:dyDescent="0.3">
      <c r="A405" s="149" t="s">
        <v>699</v>
      </c>
      <c r="B405" s="150" t="s">
        <v>109</v>
      </c>
      <c r="C405" s="150" t="s">
        <v>700</v>
      </c>
      <c r="D405" s="150" t="s">
        <v>1468</v>
      </c>
      <c r="E405" s="150" t="s">
        <v>1167</v>
      </c>
      <c r="F405" s="151">
        <v>3449</v>
      </c>
      <c r="G405" s="151">
        <v>3848</v>
      </c>
      <c r="H405" s="151">
        <v>4248</v>
      </c>
      <c r="I405" s="151">
        <v>4648</v>
      </c>
      <c r="J405" s="151">
        <v>5047</v>
      </c>
      <c r="K405" s="151">
        <v>13943</v>
      </c>
      <c r="L405" s="150">
        <v>1</v>
      </c>
    </row>
    <row r="406" spans="1:12" ht="15" customHeight="1" x14ac:dyDescent="0.3">
      <c r="A406" s="149" t="s">
        <v>701</v>
      </c>
      <c r="B406" s="150" t="s">
        <v>109</v>
      </c>
      <c r="C406" s="150" t="s">
        <v>702</v>
      </c>
      <c r="D406" s="150" t="s">
        <v>1469</v>
      </c>
      <c r="E406" s="150" t="s">
        <v>110</v>
      </c>
      <c r="F406" s="151">
        <v>6194</v>
      </c>
      <c r="G406" s="151">
        <v>6994</v>
      </c>
      <c r="H406" s="151">
        <v>7793</v>
      </c>
      <c r="I406" s="151">
        <v>8592</v>
      </c>
      <c r="J406" s="151">
        <v>9391</v>
      </c>
      <c r="K406" s="151">
        <v>13943</v>
      </c>
      <c r="L406" s="150">
        <v>1</v>
      </c>
    </row>
    <row r="407" spans="1:12" ht="15" customHeight="1" x14ac:dyDescent="0.3">
      <c r="A407" s="149" t="s">
        <v>2059</v>
      </c>
      <c r="B407" s="150" t="s">
        <v>40</v>
      </c>
      <c r="C407" s="150" t="s">
        <v>2060</v>
      </c>
      <c r="D407" s="150" t="s">
        <v>2061</v>
      </c>
      <c r="E407" s="150" t="s">
        <v>1129</v>
      </c>
      <c r="F407" s="151">
        <v>3244</v>
      </c>
      <c r="G407" s="151">
        <v>3619</v>
      </c>
      <c r="H407" s="151">
        <v>3995</v>
      </c>
      <c r="I407" s="151">
        <v>4371</v>
      </c>
      <c r="J407" s="151">
        <v>4747</v>
      </c>
      <c r="K407" s="151">
        <v>13943</v>
      </c>
      <c r="L407" s="150">
        <v>0</v>
      </c>
    </row>
    <row r="408" spans="1:12" ht="15" customHeight="1" x14ac:dyDescent="0.3">
      <c r="A408" s="149" t="s">
        <v>2062</v>
      </c>
      <c r="B408" s="150" t="s">
        <v>40</v>
      </c>
      <c r="C408" s="150" t="s">
        <v>2063</v>
      </c>
      <c r="D408" s="150" t="s">
        <v>2064</v>
      </c>
      <c r="E408" s="150" t="s">
        <v>1081</v>
      </c>
      <c r="F408" s="151">
        <v>3486</v>
      </c>
      <c r="G408" s="151">
        <v>3890</v>
      </c>
      <c r="H408" s="151">
        <v>4294</v>
      </c>
      <c r="I408" s="151">
        <v>4698</v>
      </c>
      <c r="J408" s="151">
        <v>5102</v>
      </c>
      <c r="K408" s="151">
        <v>13943</v>
      </c>
      <c r="L408" s="150">
        <v>0</v>
      </c>
    </row>
    <row r="409" spans="1:12" ht="15" customHeight="1" x14ac:dyDescent="0.3">
      <c r="A409" s="149" t="s">
        <v>2065</v>
      </c>
      <c r="B409" s="150" t="s">
        <v>40</v>
      </c>
      <c r="C409" s="150" t="s">
        <v>2066</v>
      </c>
      <c r="D409" s="150" t="s">
        <v>2067</v>
      </c>
      <c r="E409" s="150" t="s">
        <v>1083</v>
      </c>
      <c r="F409" s="151">
        <v>4028</v>
      </c>
      <c r="G409" s="151">
        <v>4494</v>
      </c>
      <c r="H409" s="151">
        <v>4962</v>
      </c>
      <c r="I409" s="151">
        <v>5428</v>
      </c>
      <c r="J409" s="151">
        <v>5896</v>
      </c>
      <c r="K409" s="151">
        <v>13943</v>
      </c>
      <c r="L409" s="150">
        <v>0</v>
      </c>
    </row>
    <row r="410" spans="1:12" ht="15" customHeight="1" x14ac:dyDescent="0.3">
      <c r="A410" s="149" t="s">
        <v>2068</v>
      </c>
      <c r="B410" s="150" t="s">
        <v>40</v>
      </c>
      <c r="C410" s="150" t="s">
        <v>2069</v>
      </c>
      <c r="D410" s="150" t="s">
        <v>2070</v>
      </c>
      <c r="E410" s="150" t="s">
        <v>494</v>
      </c>
      <c r="F410" s="151">
        <v>5005</v>
      </c>
      <c r="G410" s="151">
        <v>5585</v>
      </c>
      <c r="H410" s="151">
        <v>6166</v>
      </c>
      <c r="I410" s="151">
        <v>6746</v>
      </c>
      <c r="J410" s="151">
        <v>7326</v>
      </c>
      <c r="K410" s="151">
        <v>13943</v>
      </c>
      <c r="L410" s="150">
        <v>0</v>
      </c>
    </row>
    <row r="411" spans="1:12" ht="15" customHeight="1" x14ac:dyDescent="0.3">
      <c r="A411" s="149" t="s">
        <v>2071</v>
      </c>
      <c r="B411" s="150" t="s">
        <v>40</v>
      </c>
      <c r="C411" s="150" t="s">
        <v>2072</v>
      </c>
      <c r="D411" s="150" t="s">
        <v>2073</v>
      </c>
      <c r="E411" s="150" t="s">
        <v>41</v>
      </c>
      <c r="F411" s="151">
        <v>6262</v>
      </c>
      <c r="G411" s="151">
        <v>7070</v>
      </c>
      <c r="H411" s="151">
        <v>7877</v>
      </c>
      <c r="I411" s="151">
        <v>8685</v>
      </c>
      <c r="J411" s="151">
        <v>9492</v>
      </c>
      <c r="K411" s="151">
        <v>13943</v>
      </c>
      <c r="L411" s="150">
        <v>0</v>
      </c>
    </row>
    <row r="412" spans="1:12" ht="15" customHeight="1" x14ac:dyDescent="0.3">
      <c r="A412" s="149" t="s">
        <v>2074</v>
      </c>
      <c r="B412" s="150" t="s">
        <v>40</v>
      </c>
      <c r="C412" s="150" t="s">
        <v>2075</v>
      </c>
      <c r="D412" s="150" t="s">
        <v>2076</v>
      </c>
      <c r="E412" s="150" t="s">
        <v>60</v>
      </c>
      <c r="F412" s="151">
        <v>6794</v>
      </c>
      <c r="G412" s="151">
        <v>7670</v>
      </c>
      <c r="H412" s="151">
        <v>8548</v>
      </c>
      <c r="I412" s="151">
        <v>9424</v>
      </c>
      <c r="J412" s="151">
        <v>10300</v>
      </c>
      <c r="K412" s="151">
        <v>13943</v>
      </c>
      <c r="L412" s="150">
        <v>0</v>
      </c>
    </row>
    <row r="413" spans="1:12" ht="15" customHeight="1" x14ac:dyDescent="0.3">
      <c r="A413" s="149" t="s">
        <v>703</v>
      </c>
      <c r="B413" s="150" t="s">
        <v>72</v>
      </c>
      <c r="C413" s="150" t="s">
        <v>704</v>
      </c>
      <c r="D413" s="150" t="s">
        <v>1470</v>
      </c>
      <c r="E413" s="150" t="s">
        <v>1471</v>
      </c>
      <c r="F413" s="151">
        <v>2040</v>
      </c>
      <c r="G413" s="151">
        <v>2255</v>
      </c>
      <c r="H413" s="151">
        <v>2470</v>
      </c>
      <c r="I413" s="151">
        <v>2686</v>
      </c>
      <c r="J413" s="151">
        <v>2901</v>
      </c>
      <c r="K413" s="151">
        <v>13943</v>
      </c>
      <c r="L413" s="150">
        <v>1</v>
      </c>
    </row>
    <row r="414" spans="1:12" ht="15" customHeight="1" x14ac:dyDescent="0.3">
      <c r="A414" s="149" t="s">
        <v>706</v>
      </c>
      <c r="B414" s="150" t="s">
        <v>109</v>
      </c>
      <c r="C414" s="150" t="s">
        <v>707</v>
      </c>
      <c r="D414" s="150" t="s">
        <v>1472</v>
      </c>
      <c r="E414" s="150" t="s">
        <v>110</v>
      </c>
      <c r="F414" s="151">
        <v>6194</v>
      </c>
      <c r="G414" s="151">
        <v>6994</v>
      </c>
      <c r="H414" s="151">
        <v>7793</v>
      </c>
      <c r="I414" s="151">
        <v>8592</v>
      </c>
      <c r="J414" s="151">
        <v>9391</v>
      </c>
      <c r="K414" s="151">
        <v>13943</v>
      </c>
      <c r="L414" s="150">
        <v>0</v>
      </c>
    </row>
    <row r="415" spans="1:12" ht="15" customHeight="1" x14ac:dyDescent="0.3">
      <c r="A415" s="149" t="s">
        <v>708</v>
      </c>
      <c r="B415" s="150" t="s">
        <v>109</v>
      </c>
      <c r="C415" s="150" t="s">
        <v>709</v>
      </c>
      <c r="D415" s="150" t="s">
        <v>1473</v>
      </c>
      <c r="E415" s="150" t="s">
        <v>190</v>
      </c>
      <c r="F415" s="151">
        <v>4952</v>
      </c>
      <c r="G415" s="151">
        <v>5525</v>
      </c>
      <c r="H415" s="151">
        <v>6101</v>
      </c>
      <c r="I415" s="151">
        <v>6674</v>
      </c>
      <c r="J415" s="151">
        <v>7247</v>
      </c>
      <c r="K415" s="151">
        <v>13943</v>
      </c>
      <c r="L415" s="150">
        <v>1</v>
      </c>
    </row>
    <row r="416" spans="1:12" ht="15" customHeight="1" x14ac:dyDescent="0.3">
      <c r="A416" s="149" t="s">
        <v>710</v>
      </c>
      <c r="B416" s="150" t="s">
        <v>109</v>
      </c>
      <c r="C416" s="150" t="s">
        <v>711</v>
      </c>
      <c r="D416" s="150" t="s">
        <v>1474</v>
      </c>
      <c r="E416" s="150" t="s">
        <v>525</v>
      </c>
      <c r="F416" s="151">
        <v>5262</v>
      </c>
      <c r="G416" s="151">
        <v>5942</v>
      </c>
      <c r="H416" s="151">
        <v>6620</v>
      </c>
      <c r="I416" s="151">
        <v>7298</v>
      </c>
      <c r="J416" s="151">
        <v>7977</v>
      </c>
      <c r="K416" s="151">
        <v>13943</v>
      </c>
      <c r="L416" s="150">
        <v>1</v>
      </c>
    </row>
    <row r="417" spans="1:12" ht="15" customHeight="1" x14ac:dyDescent="0.3">
      <c r="A417" s="149" t="s">
        <v>712</v>
      </c>
      <c r="B417" s="150" t="s">
        <v>109</v>
      </c>
      <c r="C417" s="150" t="s">
        <v>713</v>
      </c>
      <c r="D417" s="150" t="s">
        <v>1475</v>
      </c>
      <c r="E417" s="150" t="s">
        <v>225</v>
      </c>
      <c r="F417" s="151">
        <v>5709</v>
      </c>
      <c r="G417" s="151">
        <v>6446</v>
      </c>
      <c r="H417" s="151">
        <v>7182</v>
      </c>
      <c r="I417" s="151">
        <v>7919</v>
      </c>
      <c r="J417" s="151">
        <v>8655</v>
      </c>
      <c r="K417" s="151">
        <v>13943</v>
      </c>
      <c r="L417" s="150">
        <v>1</v>
      </c>
    </row>
    <row r="418" spans="1:12" ht="15" customHeight="1" x14ac:dyDescent="0.3">
      <c r="A418" s="149" t="s">
        <v>714</v>
      </c>
      <c r="B418" s="150" t="s">
        <v>109</v>
      </c>
      <c r="C418" s="150" t="s">
        <v>715</v>
      </c>
      <c r="D418" s="150" t="s">
        <v>1476</v>
      </c>
      <c r="E418" s="150" t="s">
        <v>1163</v>
      </c>
      <c r="F418" s="151">
        <v>6722</v>
      </c>
      <c r="G418" s="151">
        <v>7589</v>
      </c>
      <c r="H418" s="151">
        <v>8457</v>
      </c>
      <c r="I418" s="151">
        <v>9323</v>
      </c>
      <c r="J418" s="151">
        <v>10190</v>
      </c>
      <c r="K418" s="151">
        <v>13943</v>
      </c>
      <c r="L418" s="150">
        <v>0</v>
      </c>
    </row>
    <row r="419" spans="1:12" ht="15" customHeight="1" x14ac:dyDescent="0.3">
      <c r="A419" s="149" t="s">
        <v>716</v>
      </c>
      <c r="B419" s="150" t="s">
        <v>109</v>
      </c>
      <c r="C419" s="150" t="s">
        <v>717</v>
      </c>
      <c r="D419" s="150" t="s">
        <v>1477</v>
      </c>
      <c r="E419" s="150" t="s">
        <v>1379</v>
      </c>
      <c r="F419" s="151">
        <v>7110</v>
      </c>
      <c r="G419" s="151">
        <v>8213</v>
      </c>
      <c r="H419" s="151">
        <v>9317</v>
      </c>
      <c r="I419" s="151">
        <v>10419</v>
      </c>
      <c r="J419" s="151">
        <v>11523</v>
      </c>
      <c r="K419" s="151">
        <v>13943</v>
      </c>
      <c r="L419" s="150">
        <v>0</v>
      </c>
    </row>
    <row r="420" spans="1:12" ht="15" customHeight="1" x14ac:dyDescent="0.3">
      <c r="A420" s="149" t="s">
        <v>718</v>
      </c>
      <c r="B420" s="150" t="s">
        <v>72</v>
      </c>
      <c r="C420" s="150" t="s">
        <v>719</v>
      </c>
      <c r="D420" s="150" t="s">
        <v>1478</v>
      </c>
      <c r="E420" s="150" t="s">
        <v>932</v>
      </c>
      <c r="F420" s="151">
        <v>3911</v>
      </c>
      <c r="G420" s="151">
        <v>4323</v>
      </c>
      <c r="H420" s="151">
        <v>4736</v>
      </c>
      <c r="I420" s="151">
        <v>5148</v>
      </c>
      <c r="J420" s="151">
        <v>5561</v>
      </c>
      <c r="K420" s="151">
        <v>13943</v>
      </c>
      <c r="L420" s="150">
        <v>0</v>
      </c>
    </row>
    <row r="421" spans="1:12" ht="15" customHeight="1" x14ac:dyDescent="0.3">
      <c r="A421" s="149" t="s">
        <v>720</v>
      </c>
      <c r="B421" s="150" t="s">
        <v>72</v>
      </c>
      <c r="C421" s="150" t="s">
        <v>721</v>
      </c>
      <c r="D421" s="150" t="s">
        <v>1479</v>
      </c>
      <c r="E421" s="150" t="s">
        <v>79</v>
      </c>
      <c r="F421" s="151">
        <v>4230</v>
      </c>
      <c r="G421" s="151">
        <v>4721</v>
      </c>
      <c r="H421" s="151">
        <v>5211</v>
      </c>
      <c r="I421" s="151">
        <v>5701</v>
      </c>
      <c r="J421" s="151">
        <v>6191</v>
      </c>
      <c r="K421" s="151">
        <v>13943</v>
      </c>
      <c r="L421" s="150">
        <v>0</v>
      </c>
    </row>
    <row r="422" spans="1:12" ht="15" customHeight="1" x14ac:dyDescent="0.3">
      <c r="A422" s="149" t="s">
        <v>722</v>
      </c>
      <c r="B422" s="150" t="s">
        <v>40</v>
      </c>
      <c r="C422" s="150" t="s">
        <v>723</v>
      </c>
      <c r="D422" s="150" t="s">
        <v>1480</v>
      </c>
      <c r="E422" s="150" t="s">
        <v>1129</v>
      </c>
      <c r="F422" s="151">
        <v>3244</v>
      </c>
      <c r="G422" s="151">
        <v>3619</v>
      </c>
      <c r="H422" s="151">
        <v>3995</v>
      </c>
      <c r="I422" s="151">
        <v>4371</v>
      </c>
      <c r="J422" s="151">
        <v>4747</v>
      </c>
      <c r="K422" s="151">
        <v>13943</v>
      </c>
      <c r="L422" s="150">
        <v>1</v>
      </c>
    </row>
    <row r="423" spans="1:12" x14ac:dyDescent="0.3">
      <c r="A423" s="149" t="s">
        <v>724</v>
      </c>
      <c r="B423" s="150" t="s">
        <v>40</v>
      </c>
      <c r="C423" s="150" t="s">
        <v>725</v>
      </c>
      <c r="D423" s="150" t="s">
        <v>1481</v>
      </c>
      <c r="E423" s="150" t="s">
        <v>1081</v>
      </c>
      <c r="F423" s="151">
        <v>3486</v>
      </c>
      <c r="G423" s="151">
        <v>3890</v>
      </c>
      <c r="H423" s="151">
        <v>4294</v>
      </c>
      <c r="I423" s="151">
        <v>4698</v>
      </c>
      <c r="J423" s="151">
        <v>5102</v>
      </c>
      <c r="K423" s="151">
        <v>13943</v>
      </c>
      <c r="L423" s="150">
        <v>1</v>
      </c>
    </row>
    <row r="424" spans="1:12" x14ac:dyDescent="0.3">
      <c r="A424" s="149" t="s">
        <v>726</v>
      </c>
      <c r="B424" s="150" t="s">
        <v>40</v>
      </c>
      <c r="C424" s="150" t="s">
        <v>727</v>
      </c>
      <c r="D424" s="150" t="s">
        <v>1482</v>
      </c>
      <c r="E424" s="150" t="s">
        <v>1083</v>
      </c>
      <c r="F424" s="151">
        <v>4028</v>
      </c>
      <c r="G424" s="151">
        <v>4494</v>
      </c>
      <c r="H424" s="151">
        <v>4962</v>
      </c>
      <c r="I424" s="151">
        <v>5428</v>
      </c>
      <c r="J424" s="151">
        <v>5896</v>
      </c>
      <c r="K424" s="151">
        <v>13943</v>
      </c>
      <c r="L424" s="150">
        <v>0</v>
      </c>
    </row>
    <row r="425" spans="1:12" x14ac:dyDescent="0.3">
      <c r="A425" s="149" t="s">
        <v>728</v>
      </c>
      <c r="B425" s="150" t="s">
        <v>40</v>
      </c>
      <c r="C425" s="150" t="s">
        <v>729</v>
      </c>
      <c r="D425" s="150" t="s">
        <v>1483</v>
      </c>
      <c r="E425" s="150" t="s">
        <v>134</v>
      </c>
      <c r="F425" s="151">
        <v>4655</v>
      </c>
      <c r="G425" s="151">
        <v>5195</v>
      </c>
      <c r="H425" s="151">
        <v>5734</v>
      </c>
      <c r="I425" s="151">
        <v>6274</v>
      </c>
      <c r="J425" s="151">
        <v>6814</v>
      </c>
      <c r="K425" s="151">
        <v>13943</v>
      </c>
      <c r="L425" s="150">
        <v>0</v>
      </c>
    </row>
    <row r="426" spans="1:12" x14ac:dyDescent="0.3">
      <c r="A426" s="149" t="s">
        <v>730</v>
      </c>
      <c r="B426" s="150" t="s">
        <v>40</v>
      </c>
      <c r="C426" s="150" t="s">
        <v>731</v>
      </c>
      <c r="D426" s="150" t="s">
        <v>1484</v>
      </c>
      <c r="E426" s="150" t="s">
        <v>151</v>
      </c>
      <c r="F426" s="151">
        <v>5771</v>
      </c>
      <c r="G426" s="151">
        <v>6516</v>
      </c>
      <c r="H426" s="151">
        <v>7259</v>
      </c>
      <c r="I426" s="151">
        <v>8005</v>
      </c>
      <c r="J426" s="151">
        <v>8749</v>
      </c>
      <c r="K426" s="151">
        <v>13943</v>
      </c>
      <c r="L426" s="150">
        <v>0</v>
      </c>
    </row>
    <row r="427" spans="1:12" ht="15" customHeight="1" x14ac:dyDescent="0.3">
      <c r="A427" s="149" t="s">
        <v>732</v>
      </c>
      <c r="B427" s="150" t="s">
        <v>40</v>
      </c>
      <c r="C427" s="150" t="s">
        <v>733</v>
      </c>
      <c r="D427" s="150" t="s">
        <v>1485</v>
      </c>
      <c r="E427" s="150" t="s">
        <v>685</v>
      </c>
      <c r="F427" s="151">
        <v>6361</v>
      </c>
      <c r="G427" s="151">
        <v>7347</v>
      </c>
      <c r="H427" s="151">
        <v>8333</v>
      </c>
      <c r="I427" s="151">
        <v>9320</v>
      </c>
      <c r="J427" s="151">
        <v>10306</v>
      </c>
      <c r="K427" s="151">
        <v>13943</v>
      </c>
      <c r="L427" s="150">
        <v>0</v>
      </c>
    </row>
    <row r="428" spans="1:12" ht="15" customHeight="1" x14ac:dyDescent="0.3">
      <c r="A428" s="149" t="s">
        <v>2077</v>
      </c>
      <c r="B428" s="150" t="s">
        <v>40</v>
      </c>
      <c r="C428" s="150" t="s">
        <v>2078</v>
      </c>
      <c r="D428" s="150" t="s">
        <v>2079</v>
      </c>
      <c r="E428" s="150" t="s">
        <v>1129</v>
      </c>
      <c r="F428" s="151">
        <v>3244</v>
      </c>
      <c r="G428" s="151">
        <v>3619</v>
      </c>
      <c r="H428" s="151">
        <v>3995</v>
      </c>
      <c r="I428" s="151">
        <v>4371</v>
      </c>
      <c r="J428" s="151">
        <v>4747</v>
      </c>
      <c r="K428" s="151">
        <v>13943</v>
      </c>
      <c r="L428" s="150">
        <v>0</v>
      </c>
    </row>
    <row r="429" spans="1:12" ht="15" customHeight="1" x14ac:dyDescent="0.3">
      <c r="A429" s="149" t="s">
        <v>2080</v>
      </c>
      <c r="B429" s="150" t="s">
        <v>40</v>
      </c>
      <c r="C429" s="150" t="s">
        <v>2081</v>
      </c>
      <c r="D429" s="150" t="s">
        <v>2082</v>
      </c>
      <c r="E429" s="150" t="s">
        <v>1081</v>
      </c>
      <c r="F429" s="151">
        <v>3486</v>
      </c>
      <c r="G429" s="151">
        <v>3890</v>
      </c>
      <c r="H429" s="151">
        <v>4294</v>
      </c>
      <c r="I429" s="151">
        <v>4698</v>
      </c>
      <c r="J429" s="151">
        <v>5102</v>
      </c>
      <c r="K429" s="151">
        <v>13943</v>
      </c>
      <c r="L429" s="150">
        <v>0</v>
      </c>
    </row>
    <row r="430" spans="1:12" ht="15" customHeight="1" x14ac:dyDescent="0.3">
      <c r="A430" s="149" t="s">
        <v>2083</v>
      </c>
      <c r="B430" s="150" t="s">
        <v>40</v>
      </c>
      <c r="C430" s="150" t="s">
        <v>2084</v>
      </c>
      <c r="D430" s="150" t="s">
        <v>2085</v>
      </c>
      <c r="E430" s="150" t="s">
        <v>1083</v>
      </c>
      <c r="F430" s="151">
        <v>4028</v>
      </c>
      <c r="G430" s="151">
        <v>4494</v>
      </c>
      <c r="H430" s="151">
        <v>4962</v>
      </c>
      <c r="I430" s="151">
        <v>5428</v>
      </c>
      <c r="J430" s="151">
        <v>5896</v>
      </c>
      <c r="K430" s="151">
        <v>13943</v>
      </c>
      <c r="L430" s="150">
        <v>0</v>
      </c>
    </row>
    <row r="431" spans="1:12" ht="15" customHeight="1" x14ac:dyDescent="0.3">
      <c r="A431" s="149" t="s">
        <v>2086</v>
      </c>
      <c r="B431" s="150" t="s">
        <v>40</v>
      </c>
      <c r="C431" s="150" t="s">
        <v>2087</v>
      </c>
      <c r="D431" s="150" t="s">
        <v>2088</v>
      </c>
      <c r="E431" s="150" t="s">
        <v>494</v>
      </c>
      <c r="F431" s="151">
        <v>5005</v>
      </c>
      <c r="G431" s="151">
        <v>5585</v>
      </c>
      <c r="H431" s="151">
        <v>6166</v>
      </c>
      <c r="I431" s="151">
        <v>6746</v>
      </c>
      <c r="J431" s="151">
        <v>7326</v>
      </c>
      <c r="K431" s="151">
        <v>13943</v>
      </c>
      <c r="L431" s="150">
        <v>0</v>
      </c>
    </row>
    <row r="432" spans="1:12" ht="15" customHeight="1" x14ac:dyDescent="0.3">
      <c r="A432" s="149" t="s">
        <v>2089</v>
      </c>
      <c r="B432" s="150" t="s">
        <v>40</v>
      </c>
      <c r="C432" s="150" t="s">
        <v>2090</v>
      </c>
      <c r="D432" s="150" t="s">
        <v>2091</v>
      </c>
      <c r="E432" s="150" t="s">
        <v>41</v>
      </c>
      <c r="F432" s="151">
        <v>6262</v>
      </c>
      <c r="G432" s="151">
        <v>7070</v>
      </c>
      <c r="H432" s="151">
        <v>7877</v>
      </c>
      <c r="I432" s="151">
        <v>8685</v>
      </c>
      <c r="J432" s="151">
        <v>9492</v>
      </c>
      <c r="K432" s="151">
        <v>13943</v>
      </c>
      <c r="L432" s="150">
        <v>0</v>
      </c>
    </row>
    <row r="433" spans="1:12" ht="15" customHeight="1" x14ac:dyDescent="0.3">
      <c r="A433" s="149" t="s">
        <v>2092</v>
      </c>
      <c r="B433" s="150" t="s">
        <v>40</v>
      </c>
      <c r="C433" s="150" t="s">
        <v>2093</v>
      </c>
      <c r="D433" s="150" t="s">
        <v>2094</v>
      </c>
      <c r="E433" s="150" t="s">
        <v>60</v>
      </c>
      <c r="F433" s="151">
        <v>6794</v>
      </c>
      <c r="G433" s="151">
        <v>7670</v>
      </c>
      <c r="H433" s="151">
        <v>8548</v>
      </c>
      <c r="I433" s="151">
        <v>9424</v>
      </c>
      <c r="J433" s="151">
        <v>10300</v>
      </c>
      <c r="K433" s="151">
        <v>13943</v>
      </c>
      <c r="L433" s="150">
        <v>0</v>
      </c>
    </row>
    <row r="434" spans="1:12" ht="15" customHeight="1" x14ac:dyDescent="0.3">
      <c r="A434" s="149" t="s">
        <v>734</v>
      </c>
      <c r="B434" s="150" t="s">
        <v>109</v>
      </c>
      <c r="C434" s="150" t="s">
        <v>735</v>
      </c>
      <c r="D434" s="150" t="s">
        <v>1486</v>
      </c>
      <c r="E434" s="150" t="s">
        <v>1052</v>
      </c>
      <c r="F434" s="151">
        <v>7293</v>
      </c>
      <c r="G434" s="151">
        <v>8234</v>
      </c>
      <c r="H434" s="151">
        <v>9175</v>
      </c>
      <c r="I434" s="151">
        <v>10115</v>
      </c>
      <c r="J434" s="151">
        <v>11056</v>
      </c>
      <c r="K434" s="151">
        <v>13943</v>
      </c>
      <c r="L434" s="150">
        <v>1</v>
      </c>
    </row>
    <row r="435" spans="1:12" ht="15" customHeight="1" x14ac:dyDescent="0.3">
      <c r="A435" s="149" t="s">
        <v>736</v>
      </c>
      <c r="B435" s="150" t="s">
        <v>109</v>
      </c>
      <c r="C435" s="150" t="s">
        <v>737</v>
      </c>
      <c r="D435" s="150" t="s">
        <v>1487</v>
      </c>
      <c r="E435" s="150" t="s">
        <v>530</v>
      </c>
      <c r="F435" s="151">
        <v>8414</v>
      </c>
      <c r="G435" s="151">
        <v>9334</v>
      </c>
      <c r="H435" s="151">
        <v>10252</v>
      </c>
      <c r="I435" s="151">
        <v>11172</v>
      </c>
      <c r="J435" s="151">
        <v>12092</v>
      </c>
      <c r="K435" s="151">
        <v>13943</v>
      </c>
      <c r="L435" s="150">
        <v>1</v>
      </c>
    </row>
    <row r="436" spans="1:12" ht="15" customHeight="1" x14ac:dyDescent="0.3">
      <c r="A436" s="149" t="s">
        <v>738</v>
      </c>
      <c r="B436" s="150" t="s">
        <v>109</v>
      </c>
      <c r="C436" s="150" t="s">
        <v>739</v>
      </c>
      <c r="D436" s="150" t="s">
        <v>1488</v>
      </c>
      <c r="E436" s="150" t="s">
        <v>364</v>
      </c>
      <c r="F436" s="151">
        <v>9905</v>
      </c>
      <c r="G436" s="151">
        <v>10452</v>
      </c>
      <c r="H436" s="151">
        <v>10999</v>
      </c>
      <c r="I436" s="151">
        <v>11545</v>
      </c>
      <c r="J436" s="151">
        <v>12092</v>
      </c>
      <c r="K436" s="151">
        <v>13943</v>
      </c>
      <c r="L436" s="150">
        <v>1</v>
      </c>
    </row>
    <row r="437" spans="1:12" ht="15" customHeight="1" x14ac:dyDescent="0.3">
      <c r="A437" s="149" t="s">
        <v>740</v>
      </c>
      <c r="B437" s="150" t="s">
        <v>109</v>
      </c>
      <c r="C437" s="150" t="s">
        <v>741</v>
      </c>
      <c r="D437" s="150" t="s">
        <v>1489</v>
      </c>
      <c r="E437" s="150" t="s">
        <v>1186</v>
      </c>
      <c r="F437" s="151">
        <v>2599</v>
      </c>
      <c r="G437" s="151">
        <v>2865</v>
      </c>
      <c r="H437" s="151">
        <v>3133</v>
      </c>
      <c r="I437" s="151">
        <v>3401</v>
      </c>
      <c r="J437" s="151">
        <v>3668</v>
      </c>
      <c r="K437" s="151">
        <v>13943</v>
      </c>
      <c r="L437" s="150">
        <v>1</v>
      </c>
    </row>
    <row r="438" spans="1:12" ht="15" customHeight="1" x14ac:dyDescent="0.3">
      <c r="A438" s="149" t="s">
        <v>742</v>
      </c>
      <c r="B438" s="150" t="s">
        <v>109</v>
      </c>
      <c r="C438" s="150" t="s">
        <v>743</v>
      </c>
      <c r="D438" s="150" t="s">
        <v>1490</v>
      </c>
      <c r="E438" s="150" t="s">
        <v>1265</v>
      </c>
      <c r="F438" s="151">
        <v>2794</v>
      </c>
      <c r="G438" s="151">
        <v>3080</v>
      </c>
      <c r="H438" s="151">
        <v>3369</v>
      </c>
      <c r="I438" s="151">
        <v>3656</v>
      </c>
      <c r="J438" s="151">
        <v>3943</v>
      </c>
      <c r="K438" s="151">
        <v>13943</v>
      </c>
      <c r="L438" s="150">
        <v>1</v>
      </c>
    </row>
    <row r="439" spans="1:12" ht="15" customHeight="1" x14ac:dyDescent="0.3">
      <c r="A439" s="149" t="s">
        <v>744</v>
      </c>
      <c r="B439" s="150" t="s">
        <v>63</v>
      </c>
      <c r="C439" s="150" t="s">
        <v>745</v>
      </c>
      <c r="D439" s="150" t="s">
        <v>2095</v>
      </c>
      <c r="E439" s="150" t="s">
        <v>1315</v>
      </c>
      <c r="F439" s="151">
        <v>4460</v>
      </c>
      <c r="G439" s="151">
        <v>4979</v>
      </c>
      <c r="H439" s="151">
        <v>5496</v>
      </c>
      <c r="I439" s="151">
        <v>6012</v>
      </c>
      <c r="J439" s="151">
        <v>6529</v>
      </c>
      <c r="K439" s="151">
        <v>13943</v>
      </c>
      <c r="L439" s="150">
        <v>0</v>
      </c>
    </row>
    <row r="440" spans="1:12" ht="15" customHeight="1" x14ac:dyDescent="0.3">
      <c r="A440" s="149" t="s">
        <v>746</v>
      </c>
      <c r="B440" s="150" t="s">
        <v>63</v>
      </c>
      <c r="C440" s="150" t="s">
        <v>747</v>
      </c>
      <c r="D440" s="150" t="s">
        <v>2096</v>
      </c>
      <c r="E440" s="150" t="s">
        <v>1155</v>
      </c>
      <c r="F440" s="151">
        <v>5156</v>
      </c>
      <c r="G440" s="151">
        <v>5753</v>
      </c>
      <c r="H440" s="151">
        <v>6352</v>
      </c>
      <c r="I440" s="151">
        <v>6949</v>
      </c>
      <c r="J440" s="151">
        <v>7546</v>
      </c>
      <c r="K440" s="151">
        <v>13943</v>
      </c>
      <c r="L440" s="150">
        <v>0</v>
      </c>
    </row>
    <row r="441" spans="1:12" ht="15" customHeight="1" x14ac:dyDescent="0.3">
      <c r="A441" s="149" t="s">
        <v>748</v>
      </c>
      <c r="B441" s="150" t="s">
        <v>63</v>
      </c>
      <c r="C441" s="150" t="s">
        <v>749</v>
      </c>
      <c r="D441" s="150" t="s">
        <v>2097</v>
      </c>
      <c r="E441" s="150" t="s">
        <v>421</v>
      </c>
      <c r="F441" s="151">
        <v>5945</v>
      </c>
      <c r="G441" s="151">
        <v>6712</v>
      </c>
      <c r="H441" s="151">
        <v>7479</v>
      </c>
      <c r="I441" s="151">
        <v>8246</v>
      </c>
      <c r="J441" s="151">
        <v>9012</v>
      </c>
      <c r="K441" s="151">
        <v>13943</v>
      </c>
      <c r="L441" s="150">
        <v>0</v>
      </c>
    </row>
    <row r="442" spans="1:12" ht="15" customHeight="1" x14ac:dyDescent="0.3">
      <c r="A442" s="149" t="s">
        <v>750</v>
      </c>
      <c r="B442" s="150" t="s">
        <v>63</v>
      </c>
      <c r="C442" s="150" t="s">
        <v>751</v>
      </c>
      <c r="D442" s="150" t="s">
        <v>2098</v>
      </c>
      <c r="E442" s="150" t="s">
        <v>1330</v>
      </c>
      <c r="F442" s="151">
        <v>4149</v>
      </c>
      <c r="G442" s="151">
        <v>4630</v>
      </c>
      <c r="H442" s="151">
        <v>5111</v>
      </c>
      <c r="I442" s="151">
        <v>5592</v>
      </c>
      <c r="J442" s="151">
        <v>6073</v>
      </c>
      <c r="K442" s="151">
        <v>13943</v>
      </c>
      <c r="L442" s="150">
        <v>0</v>
      </c>
    </row>
    <row r="443" spans="1:12" ht="15" customHeight="1" x14ac:dyDescent="0.3">
      <c r="A443" s="149" t="s">
        <v>752</v>
      </c>
      <c r="B443" s="150" t="s">
        <v>63</v>
      </c>
      <c r="C443" s="150" t="s">
        <v>753</v>
      </c>
      <c r="D443" s="150" t="s">
        <v>2099</v>
      </c>
      <c r="E443" s="150" t="s">
        <v>1126</v>
      </c>
      <c r="F443" s="151">
        <v>6450</v>
      </c>
      <c r="G443" s="151">
        <v>7282</v>
      </c>
      <c r="H443" s="151">
        <v>8114</v>
      </c>
      <c r="I443" s="151">
        <v>8946</v>
      </c>
      <c r="J443" s="151">
        <v>9778</v>
      </c>
      <c r="K443" s="151">
        <v>13943</v>
      </c>
      <c r="L443" s="150">
        <v>0</v>
      </c>
    </row>
    <row r="444" spans="1:12" ht="15" customHeight="1" x14ac:dyDescent="0.3">
      <c r="A444" s="149" t="s">
        <v>754</v>
      </c>
      <c r="B444" s="150" t="s">
        <v>63</v>
      </c>
      <c r="C444" s="150" t="s">
        <v>755</v>
      </c>
      <c r="D444" s="150" t="s">
        <v>2100</v>
      </c>
      <c r="E444" s="150" t="s">
        <v>1311</v>
      </c>
      <c r="F444" s="151">
        <v>7403</v>
      </c>
      <c r="G444" s="151">
        <v>8552</v>
      </c>
      <c r="H444" s="151">
        <v>9701</v>
      </c>
      <c r="I444" s="151">
        <v>10850</v>
      </c>
      <c r="J444" s="151">
        <v>11997</v>
      </c>
      <c r="K444" s="151">
        <v>13943</v>
      </c>
      <c r="L444" s="150">
        <v>0</v>
      </c>
    </row>
    <row r="445" spans="1:12" ht="15" customHeight="1" x14ac:dyDescent="0.3">
      <c r="A445" s="149" t="s">
        <v>756</v>
      </c>
      <c r="B445" s="150" t="s">
        <v>109</v>
      </c>
      <c r="C445" s="150" t="s">
        <v>757</v>
      </c>
      <c r="D445" s="150" t="s">
        <v>1491</v>
      </c>
      <c r="E445" s="150" t="s">
        <v>199</v>
      </c>
      <c r="F445" s="151">
        <v>11660</v>
      </c>
      <c r="G445" s="151">
        <v>13316</v>
      </c>
      <c r="H445" s="151">
        <v>14974</v>
      </c>
      <c r="I445" s="151">
        <v>16629</v>
      </c>
      <c r="J445" s="151">
        <v>18286</v>
      </c>
      <c r="K445" s="151">
        <v>24763</v>
      </c>
      <c r="L445" s="150">
        <v>0</v>
      </c>
    </row>
    <row r="446" spans="1:12" ht="15" customHeight="1" x14ac:dyDescent="0.3">
      <c r="A446" s="149" t="s">
        <v>758</v>
      </c>
      <c r="B446" s="150" t="s">
        <v>109</v>
      </c>
      <c r="C446" s="150" t="s">
        <v>759</v>
      </c>
      <c r="D446" s="150" t="s">
        <v>1492</v>
      </c>
      <c r="E446" s="150" t="s">
        <v>698</v>
      </c>
      <c r="F446" s="151">
        <v>12651</v>
      </c>
      <c r="G446" s="151">
        <v>14448</v>
      </c>
      <c r="H446" s="151">
        <v>16246</v>
      </c>
      <c r="I446" s="151">
        <v>18043</v>
      </c>
      <c r="J446" s="151">
        <v>19841</v>
      </c>
      <c r="K446" s="151">
        <v>24763</v>
      </c>
      <c r="L446" s="150">
        <v>0</v>
      </c>
    </row>
    <row r="447" spans="1:12" ht="15" customHeight="1" x14ac:dyDescent="0.3">
      <c r="A447" s="149" t="s">
        <v>760</v>
      </c>
      <c r="B447" s="150" t="s">
        <v>162</v>
      </c>
      <c r="C447" s="150" t="s">
        <v>761</v>
      </c>
      <c r="D447" s="150" t="s">
        <v>1493</v>
      </c>
      <c r="E447" s="150" t="s">
        <v>1235</v>
      </c>
      <c r="F447" s="151">
        <v>3479</v>
      </c>
      <c r="G447" s="151">
        <v>3847</v>
      </c>
      <c r="H447" s="151">
        <v>4214</v>
      </c>
      <c r="I447" s="151">
        <v>4581</v>
      </c>
      <c r="J447" s="151">
        <v>4947</v>
      </c>
      <c r="K447" s="151">
        <v>13943</v>
      </c>
      <c r="L447" s="150">
        <v>1</v>
      </c>
    </row>
    <row r="448" spans="1:12" ht="15" customHeight="1" x14ac:dyDescent="0.3">
      <c r="A448" s="149" t="s">
        <v>762</v>
      </c>
      <c r="B448" s="150" t="s">
        <v>162</v>
      </c>
      <c r="C448" s="150" t="s">
        <v>763</v>
      </c>
      <c r="D448" s="150" t="s">
        <v>1494</v>
      </c>
      <c r="E448" s="150" t="s">
        <v>644</v>
      </c>
      <c r="F448" s="151">
        <v>4022</v>
      </c>
      <c r="G448" s="151">
        <v>4445</v>
      </c>
      <c r="H448" s="151">
        <v>4871</v>
      </c>
      <c r="I448" s="151">
        <v>5295</v>
      </c>
      <c r="J448" s="151">
        <v>5718</v>
      </c>
      <c r="K448" s="151">
        <v>13943</v>
      </c>
      <c r="L448" s="150">
        <v>1</v>
      </c>
    </row>
    <row r="449" spans="1:12" ht="15" customHeight="1" x14ac:dyDescent="0.3">
      <c r="A449" s="149" t="s">
        <v>764</v>
      </c>
      <c r="B449" s="150" t="s">
        <v>162</v>
      </c>
      <c r="C449" s="150" t="s">
        <v>765</v>
      </c>
      <c r="D449" s="150" t="s">
        <v>1495</v>
      </c>
      <c r="E449" s="150" t="s">
        <v>1387</v>
      </c>
      <c r="F449" s="151">
        <v>4647</v>
      </c>
      <c r="G449" s="151">
        <v>5139</v>
      </c>
      <c r="H449" s="151">
        <v>5628</v>
      </c>
      <c r="I449" s="151">
        <v>6119</v>
      </c>
      <c r="J449" s="151">
        <v>6609</v>
      </c>
      <c r="K449" s="151">
        <v>13943</v>
      </c>
      <c r="L449" s="150">
        <v>1</v>
      </c>
    </row>
    <row r="450" spans="1:12" ht="15" customHeight="1" x14ac:dyDescent="0.3">
      <c r="A450" s="149" t="s">
        <v>2101</v>
      </c>
      <c r="B450" s="150" t="s">
        <v>40</v>
      </c>
      <c r="C450" s="150" t="s">
        <v>2102</v>
      </c>
      <c r="D450" s="150" t="s">
        <v>2103</v>
      </c>
      <c r="E450" s="150" t="s">
        <v>1129</v>
      </c>
      <c r="F450" s="151">
        <v>3244</v>
      </c>
      <c r="G450" s="151">
        <v>3619</v>
      </c>
      <c r="H450" s="151">
        <v>3995</v>
      </c>
      <c r="I450" s="151">
        <v>4371</v>
      </c>
      <c r="J450" s="151">
        <v>4747</v>
      </c>
      <c r="K450" s="151">
        <v>13943</v>
      </c>
      <c r="L450" s="150">
        <v>0</v>
      </c>
    </row>
    <row r="451" spans="1:12" ht="15" customHeight="1" x14ac:dyDescent="0.3">
      <c r="A451" s="149" t="s">
        <v>2104</v>
      </c>
      <c r="B451" s="150" t="s">
        <v>40</v>
      </c>
      <c r="C451" s="150" t="s">
        <v>2105</v>
      </c>
      <c r="D451" s="150" t="s">
        <v>2106</v>
      </c>
      <c r="E451" s="150" t="s">
        <v>1081</v>
      </c>
      <c r="F451" s="151">
        <v>3486</v>
      </c>
      <c r="G451" s="151">
        <v>3890</v>
      </c>
      <c r="H451" s="151">
        <v>4294</v>
      </c>
      <c r="I451" s="151">
        <v>4698</v>
      </c>
      <c r="J451" s="151">
        <v>5102</v>
      </c>
      <c r="K451" s="151">
        <v>13943</v>
      </c>
      <c r="L451" s="150">
        <v>0</v>
      </c>
    </row>
    <row r="452" spans="1:12" x14ac:dyDescent="0.3">
      <c r="A452" s="149" t="s">
        <v>2107</v>
      </c>
      <c r="B452" s="150" t="s">
        <v>40</v>
      </c>
      <c r="C452" s="150" t="s">
        <v>2108</v>
      </c>
      <c r="D452" s="150" t="s">
        <v>2109</v>
      </c>
      <c r="E452" s="150" t="s">
        <v>1083</v>
      </c>
      <c r="F452" s="151">
        <v>4028</v>
      </c>
      <c r="G452" s="151">
        <v>4494</v>
      </c>
      <c r="H452" s="151">
        <v>4962</v>
      </c>
      <c r="I452" s="151">
        <v>5428</v>
      </c>
      <c r="J452" s="151">
        <v>5896</v>
      </c>
      <c r="K452" s="151">
        <v>13943</v>
      </c>
      <c r="L452" s="150">
        <v>0</v>
      </c>
    </row>
    <row r="453" spans="1:12" x14ac:dyDescent="0.3">
      <c r="A453" s="149" t="s">
        <v>2110</v>
      </c>
      <c r="B453" s="150" t="s">
        <v>40</v>
      </c>
      <c r="C453" s="150" t="s">
        <v>2111</v>
      </c>
      <c r="D453" s="150" t="s">
        <v>2112</v>
      </c>
      <c r="E453" s="150" t="s">
        <v>494</v>
      </c>
      <c r="F453" s="151">
        <v>5005</v>
      </c>
      <c r="G453" s="151">
        <v>5585</v>
      </c>
      <c r="H453" s="151">
        <v>6166</v>
      </c>
      <c r="I453" s="151">
        <v>6746</v>
      </c>
      <c r="J453" s="151">
        <v>7326</v>
      </c>
      <c r="K453" s="151">
        <v>13943</v>
      </c>
      <c r="L453" s="150">
        <v>0</v>
      </c>
    </row>
    <row r="454" spans="1:12" x14ac:dyDescent="0.3">
      <c r="A454" s="149" t="s">
        <v>2113</v>
      </c>
      <c r="B454" s="150" t="s">
        <v>40</v>
      </c>
      <c r="C454" s="150" t="s">
        <v>2114</v>
      </c>
      <c r="D454" s="150" t="s">
        <v>2115</v>
      </c>
      <c r="E454" s="150" t="s">
        <v>41</v>
      </c>
      <c r="F454" s="151">
        <v>6262</v>
      </c>
      <c r="G454" s="151">
        <v>7070</v>
      </c>
      <c r="H454" s="151">
        <v>7877</v>
      </c>
      <c r="I454" s="151">
        <v>8685</v>
      </c>
      <c r="J454" s="151">
        <v>9492</v>
      </c>
      <c r="K454" s="151">
        <v>13943</v>
      </c>
      <c r="L454" s="150">
        <v>0</v>
      </c>
    </row>
    <row r="455" spans="1:12" ht="15" customHeight="1" x14ac:dyDescent="0.3">
      <c r="A455" s="149" t="s">
        <v>2116</v>
      </c>
      <c r="B455" s="150" t="s">
        <v>40</v>
      </c>
      <c r="C455" s="150" t="s">
        <v>2117</v>
      </c>
      <c r="D455" s="150" t="s">
        <v>2118</v>
      </c>
      <c r="E455" s="150" t="s">
        <v>60</v>
      </c>
      <c r="F455" s="151">
        <v>6794</v>
      </c>
      <c r="G455" s="151">
        <v>7670</v>
      </c>
      <c r="H455" s="151">
        <v>8548</v>
      </c>
      <c r="I455" s="151">
        <v>9424</v>
      </c>
      <c r="J455" s="151">
        <v>10300</v>
      </c>
      <c r="K455" s="151">
        <v>13943</v>
      </c>
      <c r="L455" s="150">
        <v>0</v>
      </c>
    </row>
    <row r="456" spans="1:12" ht="15" customHeight="1" x14ac:dyDescent="0.3">
      <c r="A456" s="149" t="s">
        <v>2119</v>
      </c>
      <c r="B456" s="150" t="s">
        <v>100</v>
      </c>
      <c r="C456" s="150" t="s">
        <v>766</v>
      </c>
      <c r="D456" s="150" t="s">
        <v>1496</v>
      </c>
      <c r="E456" s="150" t="s">
        <v>1497</v>
      </c>
      <c r="F456" s="151">
        <v>6240</v>
      </c>
      <c r="G456" s="151">
        <v>7208</v>
      </c>
      <c r="H456" s="151">
        <v>8176</v>
      </c>
      <c r="I456" s="151">
        <v>9144</v>
      </c>
      <c r="J456" s="151">
        <v>10112</v>
      </c>
      <c r="K456" s="151">
        <v>13943</v>
      </c>
      <c r="L456" s="150">
        <v>0</v>
      </c>
    </row>
    <row r="457" spans="1:12" ht="15" customHeight="1" x14ac:dyDescent="0.3">
      <c r="A457" s="149" t="s">
        <v>767</v>
      </c>
      <c r="B457" s="150" t="s">
        <v>100</v>
      </c>
      <c r="C457" s="150" t="s">
        <v>768</v>
      </c>
      <c r="D457" s="150" t="s">
        <v>1498</v>
      </c>
      <c r="E457" s="150" t="s">
        <v>1246</v>
      </c>
      <c r="F457" s="151">
        <v>7052</v>
      </c>
      <c r="G457" s="151">
        <v>8146</v>
      </c>
      <c r="H457" s="151">
        <v>9240</v>
      </c>
      <c r="I457" s="151">
        <v>10334</v>
      </c>
      <c r="J457" s="151">
        <v>11428</v>
      </c>
      <c r="K457" s="151">
        <v>13943</v>
      </c>
      <c r="L457" s="150">
        <v>0</v>
      </c>
    </row>
    <row r="458" spans="1:12" ht="15" customHeight="1" x14ac:dyDescent="0.3">
      <c r="A458" s="149" t="s">
        <v>769</v>
      </c>
      <c r="B458" s="150" t="s">
        <v>72</v>
      </c>
      <c r="C458" s="150" t="s">
        <v>770</v>
      </c>
      <c r="D458" s="150" t="s">
        <v>1499</v>
      </c>
      <c r="E458" s="150" t="s">
        <v>705</v>
      </c>
      <c r="F458" s="151">
        <v>4273</v>
      </c>
      <c r="G458" s="151">
        <v>4713</v>
      </c>
      <c r="H458" s="151">
        <v>5152</v>
      </c>
      <c r="I458" s="151">
        <v>5592</v>
      </c>
      <c r="J458" s="151">
        <v>6032</v>
      </c>
      <c r="K458" s="151">
        <v>13943</v>
      </c>
      <c r="L458" s="150">
        <v>1</v>
      </c>
    </row>
    <row r="459" spans="1:12" ht="15" customHeight="1" x14ac:dyDescent="0.3">
      <c r="A459" s="149" t="s">
        <v>771</v>
      </c>
      <c r="B459" s="150" t="s">
        <v>72</v>
      </c>
      <c r="C459" s="150" t="s">
        <v>772</v>
      </c>
      <c r="D459" s="150" t="s">
        <v>1500</v>
      </c>
      <c r="E459" s="150" t="s">
        <v>1501</v>
      </c>
      <c r="F459" s="151">
        <v>3439</v>
      </c>
      <c r="G459" s="151">
        <v>3793</v>
      </c>
      <c r="H459" s="151">
        <v>4147</v>
      </c>
      <c r="I459" s="151">
        <v>4501</v>
      </c>
      <c r="J459" s="151">
        <v>4855</v>
      </c>
      <c r="K459" s="151">
        <v>13943</v>
      </c>
      <c r="L459" s="150">
        <v>1</v>
      </c>
    </row>
    <row r="460" spans="1:12" ht="15" customHeight="1" x14ac:dyDescent="0.3">
      <c r="A460" s="149" t="s">
        <v>2120</v>
      </c>
      <c r="B460" s="150" t="s">
        <v>100</v>
      </c>
      <c r="C460" s="150" t="s">
        <v>773</v>
      </c>
      <c r="D460" s="150" t="s">
        <v>1502</v>
      </c>
      <c r="E460" s="150" t="s">
        <v>2121</v>
      </c>
      <c r="F460" s="151">
        <v>4270</v>
      </c>
      <c r="G460" s="151">
        <v>4790</v>
      </c>
      <c r="H460" s="151">
        <v>5309</v>
      </c>
      <c r="I460" s="151">
        <v>5829</v>
      </c>
      <c r="J460" s="151">
        <v>6346</v>
      </c>
      <c r="K460" s="151">
        <v>13943</v>
      </c>
      <c r="L460" s="150">
        <v>0</v>
      </c>
    </row>
    <row r="461" spans="1:12" ht="15" customHeight="1" x14ac:dyDescent="0.3">
      <c r="A461" s="149" t="s">
        <v>2122</v>
      </c>
      <c r="B461" s="150" t="s">
        <v>100</v>
      </c>
      <c r="C461" s="150" t="s">
        <v>774</v>
      </c>
      <c r="D461" s="150" t="s">
        <v>1503</v>
      </c>
      <c r="E461" s="150" t="s">
        <v>2123</v>
      </c>
      <c r="F461" s="151">
        <v>4810</v>
      </c>
      <c r="G461" s="151">
        <v>5396</v>
      </c>
      <c r="H461" s="151">
        <v>5980</v>
      </c>
      <c r="I461" s="151">
        <v>6565</v>
      </c>
      <c r="J461" s="151">
        <v>7150</v>
      </c>
      <c r="K461" s="151">
        <v>13943</v>
      </c>
      <c r="L461" s="150">
        <v>0</v>
      </c>
    </row>
    <row r="462" spans="1:12" ht="15" customHeight="1" x14ac:dyDescent="0.3">
      <c r="A462" s="149" t="s">
        <v>2124</v>
      </c>
      <c r="B462" s="150" t="s">
        <v>100</v>
      </c>
      <c r="C462" s="150" t="s">
        <v>775</v>
      </c>
      <c r="D462" s="150" t="s">
        <v>1504</v>
      </c>
      <c r="E462" s="150" t="s">
        <v>2125</v>
      </c>
      <c r="F462" s="151">
        <v>5721</v>
      </c>
      <c r="G462" s="151">
        <v>6416</v>
      </c>
      <c r="H462" s="151">
        <v>7111</v>
      </c>
      <c r="I462" s="151">
        <v>7808</v>
      </c>
      <c r="J462" s="151">
        <v>8503</v>
      </c>
      <c r="K462" s="151">
        <v>13943</v>
      </c>
      <c r="L462" s="150">
        <v>0</v>
      </c>
    </row>
    <row r="463" spans="1:12" ht="15" customHeight="1" x14ac:dyDescent="0.3">
      <c r="A463" s="149" t="s">
        <v>2126</v>
      </c>
      <c r="B463" s="150" t="s">
        <v>100</v>
      </c>
      <c r="C463" s="150" t="s">
        <v>776</v>
      </c>
      <c r="D463" s="150" t="s">
        <v>1505</v>
      </c>
      <c r="E463" s="150" t="s">
        <v>2127</v>
      </c>
      <c r="F463" s="151">
        <v>3871</v>
      </c>
      <c r="G463" s="151">
        <v>4343</v>
      </c>
      <c r="H463" s="151">
        <v>4815</v>
      </c>
      <c r="I463" s="151">
        <v>5288</v>
      </c>
      <c r="J463" s="151">
        <v>5760</v>
      </c>
      <c r="K463" s="151">
        <v>13943</v>
      </c>
      <c r="L463" s="150">
        <v>0</v>
      </c>
    </row>
    <row r="464" spans="1:12" ht="15" customHeight="1" x14ac:dyDescent="0.3">
      <c r="A464" s="149" t="s">
        <v>2128</v>
      </c>
      <c r="B464" s="150" t="s">
        <v>40</v>
      </c>
      <c r="C464" s="150" t="s">
        <v>2129</v>
      </c>
      <c r="D464" s="150" t="s">
        <v>2130</v>
      </c>
      <c r="E464" s="150" t="s">
        <v>1129</v>
      </c>
      <c r="F464" s="151">
        <v>3244</v>
      </c>
      <c r="G464" s="151">
        <v>3619</v>
      </c>
      <c r="H464" s="151">
        <v>3995</v>
      </c>
      <c r="I464" s="151">
        <v>4371</v>
      </c>
      <c r="J464" s="151">
        <v>4747</v>
      </c>
      <c r="K464" s="151">
        <v>13943</v>
      </c>
      <c r="L464" s="150">
        <v>0</v>
      </c>
    </row>
    <row r="465" spans="1:12" ht="15" customHeight="1" x14ac:dyDescent="0.3">
      <c r="A465" s="149" t="s">
        <v>2131</v>
      </c>
      <c r="B465" s="150" t="s">
        <v>40</v>
      </c>
      <c r="C465" s="150" t="s">
        <v>2132</v>
      </c>
      <c r="D465" s="150" t="s">
        <v>2133</v>
      </c>
      <c r="E465" s="150" t="s">
        <v>1081</v>
      </c>
      <c r="F465" s="151">
        <v>3486</v>
      </c>
      <c r="G465" s="151">
        <v>3890</v>
      </c>
      <c r="H465" s="151">
        <v>4294</v>
      </c>
      <c r="I465" s="151">
        <v>4698</v>
      </c>
      <c r="J465" s="151">
        <v>5102</v>
      </c>
      <c r="K465" s="151">
        <v>13943</v>
      </c>
      <c r="L465" s="150">
        <v>0</v>
      </c>
    </row>
    <row r="466" spans="1:12" ht="15" customHeight="1" x14ac:dyDescent="0.3">
      <c r="A466" s="149" t="s">
        <v>2134</v>
      </c>
      <c r="B466" s="150" t="s">
        <v>40</v>
      </c>
      <c r="C466" s="150" t="s">
        <v>2135</v>
      </c>
      <c r="D466" s="150" t="s">
        <v>2136</v>
      </c>
      <c r="E466" s="150" t="s">
        <v>1083</v>
      </c>
      <c r="F466" s="151">
        <v>4028</v>
      </c>
      <c r="G466" s="151">
        <v>4494</v>
      </c>
      <c r="H466" s="151">
        <v>4962</v>
      </c>
      <c r="I466" s="151">
        <v>5428</v>
      </c>
      <c r="J466" s="151">
        <v>5896</v>
      </c>
      <c r="K466" s="151">
        <v>13943</v>
      </c>
      <c r="L466" s="150">
        <v>0</v>
      </c>
    </row>
    <row r="467" spans="1:12" ht="15" customHeight="1" x14ac:dyDescent="0.3">
      <c r="A467" s="149" t="s">
        <v>2137</v>
      </c>
      <c r="B467" s="150" t="s">
        <v>40</v>
      </c>
      <c r="C467" s="150" t="s">
        <v>2138</v>
      </c>
      <c r="D467" s="150" t="s">
        <v>2139</v>
      </c>
      <c r="E467" s="150" t="s">
        <v>494</v>
      </c>
      <c r="F467" s="151">
        <v>5005</v>
      </c>
      <c r="G467" s="151">
        <v>5585</v>
      </c>
      <c r="H467" s="151">
        <v>6166</v>
      </c>
      <c r="I467" s="151">
        <v>6746</v>
      </c>
      <c r="J467" s="151">
        <v>7326</v>
      </c>
      <c r="K467" s="151">
        <v>13943</v>
      </c>
      <c r="L467" s="150">
        <v>0</v>
      </c>
    </row>
    <row r="468" spans="1:12" ht="15" customHeight="1" x14ac:dyDescent="0.3">
      <c r="A468" s="149" t="s">
        <v>2140</v>
      </c>
      <c r="B468" s="150" t="s">
        <v>40</v>
      </c>
      <c r="C468" s="150" t="s">
        <v>2141</v>
      </c>
      <c r="D468" s="150" t="s">
        <v>2142</v>
      </c>
      <c r="E468" s="150" t="s">
        <v>41</v>
      </c>
      <c r="F468" s="151">
        <v>6262</v>
      </c>
      <c r="G468" s="151">
        <v>7070</v>
      </c>
      <c r="H468" s="151">
        <v>7877</v>
      </c>
      <c r="I468" s="151">
        <v>8685</v>
      </c>
      <c r="J468" s="151">
        <v>9492</v>
      </c>
      <c r="K468" s="151">
        <v>13943</v>
      </c>
      <c r="L468" s="150">
        <v>0</v>
      </c>
    </row>
    <row r="469" spans="1:12" ht="15" customHeight="1" x14ac:dyDescent="0.3">
      <c r="A469" s="149" t="s">
        <v>2143</v>
      </c>
      <c r="B469" s="150" t="s">
        <v>40</v>
      </c>
      <c r="C469" s="150" t="s">
        <v>2144</v>
      </c>
      <c r="D469" s="150" t="s">
        <v>2145</v>
      </c>
      <c r="E469" s="150" t="s">
        <v>60</v>
      </c>
      <c r="F469" s="151">
        <v>6794</v>
      </c>
      <c r="G469" s="151">
        <v>7670</v>
      </c>
      <c r="H469" s="151">
        <v>8548</v>
      </c>
      <c r="I469" s="151">
        <v>9424</v>
      </c>
      <c r="J469" s="151">
        <v>10300</v>
      </c>
      <c r="K469" s="151">
        <v>13943</v>
      </c>
      <c r="L469" s="150">
        <v>0</v>
      </c>
    </row>
    <row r="470" spans="1:12" x14ac:dyDescent="0.3">
      <c r="A470" s="149" t="s">
        <v>2146</v>
      </c>
      <c r="B470" s="150" t="s">
        <v>40</v>
      </c>
      <c r="C470" s="150" t="s">
        <v>2147</v>
      </c>
      <c r="D470" s="150" t="s">
        <v>2148</v>
      </c>
      <c r="E470" s="150" t="s">
        <v>171</v>
      </c>
      <c r="F470" s="151">
        <v>7187</v>
      </c>
      <c r="G470" s="151">
        <v>8302</v>
      </c>
      <c r="H470" s="151">
        <v>9418</v>
      </c>
      <c r="I470" s="151">
        <v>10533</v>
      </c>
      <c r="J470" s="151">
        <v>11647</v>
      </c>
      <c r="K470" s="151">
        <v>13943</v>
      </c>
      <c r="L470" s="150">
        <v>0</v>
      </c>
    </row>
    <row r="471" spans="1:12" x14ac:dyDescent="0.3">
      <c r="A471" s="149" t="s">
        <v>777</v>
      </c>
      <c r="B471" s="150" t="s">
        <v>40</v>
      </c>
      <c r="C471" s="150" t="s">
        <v>778</v>
      </c>
      <c r="D471" s="150" t="s">
        <v>1506</v>
      </c>
      <c r="E471" s="150" t="s">
        <v>1081</v>
      </c>
      <c r="F471" s="151">
        <v>3486</v>
      </c>
      <c r="G471" s="151">
        <v>3890</v>
      </c>
      <c r="H471" s="151">
        <v>4294</v>
      </c>
      <c r="I471" s="151">
        <v>4698</v>
      </c>
      <c r="J471" s="151">
        <v>5102</v>
      </c>
      <c r="K471" s="151">
        <v>13943</v>
      </c>
      <c r="L471" s="150">
        <v>1</v>
      </c>
    </row>
    <row r="472" spans="1:12" x14ac:dyDescent="0.3">
      <c r="A472" s="149" t="s">
        <v>779</v>
      </c>
      <c r="B472" s="150" t="s">
        <v>40</v>
      </c>
      <c r="C472" s="150" t="s">
        <v>780</v>
      </c>
      <c r="D472" s="150" t="s">
        <v>1507</v>
      </c>
      <c r="E472" s="150" t="s">
        <v>51</v>
      </c>
      <c r="F472" s="151">
        <v>3747</v>
      </c>
      <c r="G472" s="151">
        <v>4182</v>
      </c>
      <c r="H472" s="151">
        <v>4617</v>
      </c>
      <c r="I472" s="151">
        <v>5051</v>
      </c>
      <c r="J472" s="151">
        <v>5486</v>
      </c>
      <c r="K472" s="151">
        <v>13943</v>
      </c>
      <c r="L472" s="150">
        <v>1</v>
      </c>
    </row>
    <row r="473" spans="1:12" ht="15" customHeight="1" x14ac:dyDescent="0.3">
      <c r="A473" s="149" t="s">
        <v>781</v>
      </c>
      <c r="B473" s="150" t="s">
        <v>40</v>
      </c>
      <c r="C473" s="150" t="s">
        <v>782</v>
      </c>
      <c r="D473" s="150" t="s">
        <v>1508</v>
      </c>
      <c r="E473" s="150" t="s">
        <v>1083</v>
      </c>
      <c r="F473" s="151">
        <v>4028</v>
      </c>
      <c r="G473" s="151">
        <v>4494</v>
      </c>
      <c r="H473" s="151">
        <v>4962</v>
      </c>
      <c r="I473" s="151">
        <v>5428</v>
      </c>
      <c r="J473" s="151">
        <v>5896</v>
      </c>
      <c r="K473" s="151">
        <v>13943</v>
      </c>
      <c r="L473" s="150">
        <v>0</v>
      </c>
    </row>
    <row r="474" spans="1:12" ht="15" customHeight="1" x14ac:dyDescent="0.3">
      <c r="A474" s="149" t="s">
        <v>783</v>
      </c>
      <c r="B474" s="150" t="s">
        <v>40</v>
      </c>
      <c r="C474" s="150" t="s">
        <v>784</v>
      </c>
      <c r="D474" s="150" t="s">
        <v>1509</v>
      </c>
      <c r="E474" s="150" t="s">
        <v>682</v>
      </c>
      <c r="F474" s="151">
        <v>3016</v>
      </c>
      <c r="G474" s="151">
        <v>3366</v>
      </c>
      <c r="H474" s="151">
        <v>3716</v>
      </c>
      <c r="I474" s="151">
        <v>4066</v>
      </c>
      <c r="J474" s="151">
        <v>4416</v>
      </c>
      <c r="K474" s="151">
        <v>13943</v>
      </c>
      <c r="L474" s="150">
        <v>1</v>
      </c>
    </row>
    <row r="475" spans="1:12" ht="15" customHeight="1" x14ac:dyDescent="0.3">
      <c r="A475" s="149" t="s">
        <v>786</v>
      </c>
      <c r="B475" s="150" t="s">
        <v>162</v>
      </c>
      <c r="C475" s="150" t="s">
        <v>787</v>
      </c>
      <c r="D475" s="150" t="s">
        <v>1510</v>
      </c>
      <c r="E475" s="150" t="s">
        <v>1145</v>
      </c>
      <c r="F475" s="151">
        <v>2097</v>
      </c>
      <c r="G475" s="151">
        <v>2318</v>
      </c>
      <c r="H475" s="151">
        <v>2540</v>
      </c>
      <c r="I475" s="151">
        <v>2761</v>
      </c>
      <c r="J475" s="151">
        <v>2982</v>
      </c>
      <c r="K475" s="151">
        <v>13943</v>
      </c>
      <c r="L475" s="150">
        <v>1</v>
      </c>
    </row>
    <row r="476" spans="1:12" ht="15" customHeight="1" x14ac:dyDescent="0.3">
      <c r="A476" s="149" t="s">
        <v>788</v>
      </c>
      <c r="B476" s="150" t="s">
        <v>162</v>
      </c>
      <c r="C476" s="150" t="s">
        <v>789</v>
      </c>
      <c r="D476" s="150" t="s">
        <v>1511</v>
      </c>
      <c r="E476" s="150" t="s">
        <v>1322</v>
      </c>
      <c r="F476" s="151">
        <v>2606</v>
      </c>
      <c r="G476" s="151">
        <v>2882</v>
      </c>
      <c r="H476" s="151">
        <v>3155</v>
      </c>
      <c r="I476" s="151">
        <v>3430</v>
      </c>
      <c r="J476" s="151">
        <v>3705</v>
      </c>
      <c r="K476" s="151">
        <v>13943</v>
      </c>
      <c r="L476" s="150">
        <v>1</v>
      </c>
    </row>
    <row r="477" spans="1:12" ht="15" customHeight="1" x14ac:dyDescent="0.3">
      <c r="A477" s="149" t="s">
        <v>790</v>
      </c>
      <c r="B477" s="150" t="s">
        <v>162</v>
      </c>
      <c r="C477" s="150" t="s">
        <v>791</v>
      </c>
      <c r="D477" s="150" t="s">
        <v>1512</v>
      </c>
      <c r="E477" s="150" t="s">
        <v>1443</v>
      </c>
      <c r="F477" s="151">
        <v>2802</v>
      </c>
      <c r="G477" s="151">
        <v>3097</v>
      </c>
      <c r="H477" s="151">
        <v>3393</v>
      </c>
      <c r="I477" s="151">
        <v>3688</v>
      </c>
      <c r="J477" s="151">
        <v>3984</v>
      </c>
      <c r="K477" s="151">
        <v>13943</v>
      </c>
      <c r="L477" s="150">
        <v>1</v>
      </c>
    </row>
    <row r="478" spans="1:12" x14ac:dyDescent="0.3">
      <c r="A478" s="149" t="s">
        <v>792</v>
      </c>
      <c r="B478" s="150" t="s">
        <v>162</v>
      </c>
      <c r="C478" s="150" t="s">
        <v>793</v>
      </c>
      <c r="D478" s="150" t="s">
        <v>1513</v>
      </c>
      <c r="E478" s="150" t="s">
        <v>1291</v>
      </c>
      <c r="F478" s="151">
        <v>3236</v>
      </c>
      <c r="G478" s="151">
        <v>3578</v>
      </c>
      <c r="H478" s="151">
        <v>3920</v>
      </c>
      <c r="I478" s="151">
        <v>4262</v>
      </c>
      <c r="J478" s="151">
        <v>4602</v>
      </c>
      <c r="K478" s="151">
        <v>13943</v>
      </c>
      <c r="L478" s="150">
        <v>1</v>
      </c>
    </row>
    <row r="479" spans="1:12" x14ac:dyDescent="0.3">
      <c r="A479" s="149" t="s">
        <v>794</v>
      </c>
      <c r="B479" s="150" t="s">
        <v>162</v>
      </c>
      <c r="C479" s="150" t="s">
        <v>795</v>
      </c>
      <c r="D479" s="150" t="s">
        <v>1514</v>
      </c>
      <c r="E479" s="150" t="s">
        <v>644</v>
      </c>
      <c r="F479" s="151">
        <v>4022</v>
      </c>
      <c r="G479" s="151">
        <v>4445</v>
      </c>
      <c r="H479" s="151">
        <v>4871</v>
      </c>
      <c r="I479" s="151">
        <v>5295</v>
      </c>
      <c r="J479" s="151">
        <v>5718</v>
      </c>
      <c r="K479" s="151">
        <v>13943</v>
      </c>
      <c r="L479" s="150">
        <v>0</v>
      </c>
    </row>
    <row r="480" spans="1:12" ht="15" customHeight="1" x14ac:dyDescent="0.3">
      <c r="A480" s="149" t="s">
        <v>796</v>
      </c>
      <c r="B480" s="150" t="s">
        <v>63</v>
      </c>
      <c r="C480" s="150" t="s">
        <v>797</v>
      </c>
      <c r="D480" s="150" t="s">
        <v>1515</v>
      </c>
      <c r="E480" s="150" t="s">
        <v>429</v>
      </c>
      <c r="F480" s="151">
        <v>4795</v>
      </c>
      <c r="G480" s="151">
        <v>5352</v>
      </c>
      <c r="H480" s="151">
        <v>5907</v>
      </c>
      <c r="I480" s="151">
        <v>6463</v>
      </c>
      <c r="J480" s="151">
        <v>7019</v>
      </c>
      <c r="K480" s="151">
        <v>13943</v>
      </c>
      <c r="L480" s="150">
        <v>0</v>
      </c>
    </row>
    <row r="481" spans="1:12" ht="15" customHeight="1" x14ac:dyDescent="0.3">
      <c r="A481" s="149" t="s">
        <v>798</v>
      </c>
      <c r="B481" s="150" t="s">
        <v>63</v>
      </c>
      <c r="C481" s="150" t="s">
        <v>799</v>
      </c>
      <c r="D481" s="150" t="s">
        <v>1516</v>
      </c>
      <c r="E481" s="150" t="s">
        <v>421</v>
      </c>
      <c r="F481" s="151">
        <v>5945</v>
      </c>
      <c r="G481" s="151">
        <v>6712</v>
      </c>
      <c r="H481" s="151">
        <v>7479</v>
      </c>
      <c r="I481" s="151">
        <v>8246</v>
      </c>
      <c r="J481" s="151">
        <v>9012</v>
      </c>
      <c r="K481" s="151">
        <v>13943</v>
      </c>
      <c r="L481" s="150">
        <v>0</v>
      </c>
    </row>
    <row r="482" spans="1:12" ht="15" customHeight="1" x14ac:dyDescent="0.3">
      <c r="A482" s="149" t="s">
        <v>800</v>
      </c>
      <c r="B482" s="150" t="s">
        <v>63</v>
      </c>
      <c r="C482" s="150" t="s">
        <v>801</v>
      </c>
      <c r="D482" s="150" t="s">
        <v>2149</v>
      </c>
      <c r="E482" s="150" t="s">
        <v>421</v>
      </c>
      <c r="F482" s="151">
        <v>5945</v>
      </c>
      <c r="G482" s="151">
        <v>6712</v>
      </c>
      <c r="H482" s="151">
        <v>7479</v>
      </c>
      <c r="I482" s="151">
        <v>8246</v>
      </c>
      <c r="J482" s="151">
        <v>9012</v>
      </c>
      <c r="K482" s="151">
        <v>13943</v>
      </c>
      <c r="L482" s="150">
        <v>0</v>
      </c>
    </row>
    <row r="483" spans="1:12" ht="15" customHeight="1" x14ac:dyDescent="0.3">
      <c r="A483" s="149" t="s">
        <v>802</v>
      </c>
      <c r="B483" s="150" t="s">
        <v>63</v>
      </c>
      <c r="C483" s="150" t="s">
        <v>803</v>
      </c>
      <c r="D483" s="150" t="s">
        <v>2150</v>
      </c>
      <c r="E483" s="150" t="s">
        <v>446</v>
      </c>
      <c r="F483" s="151">
        <v>6998</v>
      </c>
      <c r="G483" s="151">
        <v>7901</v>
      </c>
      <c r="H483" s="151">
        <v>8805</v>
      </c>
      <c r="I483" s="151">
        <v>9707</v>
      </c>
      <c r="J483" s="151">
        <v>10610</v>
      </c>
      <c r="K483" s="151">
        <v>13943</v>
      </c>
      <c r="L483" s="150">
        <v>0</v>
      </c>
    </row>
    <row r="484" spans="1:12" ht="15" customHeight="1" x14ac:dyDescent="0.3">
      <c r="A484" s="149" t="s">
        <v>804</v>
      </c>
      <c r="B484" s="150" t="s">
        <v>63</v>
      </c>
      <c r="C484" s="150" t="s">
        <v>805</v>
      </c>
      <c r="D484" s="150" t="s">
        <v>2151</v>
      </c>
      <c r="E484" s="150" t="s">
        <v>1311</v>
      </c>
      <c r="F484" s="151">
        <v>7403</v>
      </c>
      <c r="G484" s="151">
        <v>8552</v>
      </c>
      <c r="H484" s="151">
        <v>9701</v>
      </c>
      <c r="I484" s="151">
        <v>10850</v>
      </c>
      <c r="J484" s="151">
        <v>11997</v>
      </c>
      <c r="K484" s="151">
        <v>13943</v>
      </c>
      <c r="L484" s="150">
        <v>0</v>
      </c>
    </row>
    <row r="485" spans="1:12" ht="15" customHeight="1" x14ac:dyDescent="0.3">
      <c r="A485" s="149" t="s">
        <v>806</v>
      </c>
      <c r="B485" s="150" t="s">
        <v>63</v>
      </c>
      <c r="C485" s="150" t="s">
        <v>807</v>
      </c>
      <c r="D485" s="150" t="s">
        <v>2152</v>
      </c>
      <c r="E485" s="150" t="s">
        <v>424</v>
      </c>
      <c r="F485" s="151">
        <v>8351</v>
      </c>
      <c r="G485" s="151">
        <v>9410</v>
      </c>
      <c r="H485" s="151">
        <v>10470</v>
      </c>
      <c r="I485" s="151">
        <v>11530</v>
      </c>
      <c r="J485" s="151">
        <v>12591</v>
      </c>
      <c r="K485" s="151">
        <v>13943</v>
      </c>
      <c r="L485" s="150">
        <v>0</v>
      </c>
    </row>
    <row r="486" spans="1:12" ht="15" customHeight="1" x14ac:dyDescent="0.3">
      <c r="A486" s="149" t="s">
        <v>808</v>
      </c>
      <c r="B486" s="150" t="s">
        <v>40</v>
      </c>
      <c r="C486" s="150" t="s">
        <v>809</v>
      </c>
      <c r="D486" s="150" t="s">
        <v>1517</v>
      </c>
      <c r="E486" s="150" t="s">
        <v>968</v>
      </c>
      <c r="F486" s="151">
        <v>3772</v>
      </c>
      <c r="G486" s="151">
        <v>4160</v>
      </c>
      <c r="H486" s="151">
        <v>4547</v>
      </c>
      <c r="I486" s="151">
        <v>4935</v>
      </c>
      <c r="J486" s="151">
        <v>5323</v>
      </c>
      <c r="K486" s="151">
        <v>13943</v>
      </c>
      <c r="L486" s="150">
        <v>0</v>
      </c>
    </row>
    <row r="487" spans="1:12" ht="15" customHeight="1" x14ac:dyDescent="0.3">
      <c r="A487" s="149" t="s">
        <v>810</v>
      </c>
      <c r="B487" s="150" t="s">
        <v>40</v>
      </c>
      <c r="C487" s="150" t="s">
        <v>811</v>
      </c>
      <c r="D487" s="150" t="s">
        <v>1518</v>
      </c>
      <c r="E487" s="150" t="s">
        <v>1091</v>
      </c>
      <c r="F487" s="151">
        <v>4055</v>
      </c>
      <c r="G487" s="151">
        <v>4472</v>
      </c>
      <c r="H487" s="151">
        <v>4889</v>
      </c>
      <c r="I487" s="151">
        <v>5306</v>
      </c>
      <c r="J487" s="151">
        <v>5722</v>
      </c>
      <c r="K487" s="151">
        <v>13943</v>
      </c>
      <c r="L487" s="150">
        <v>0</v>
      </c>
    </row>
    <row r="488" spans="1:12" ht="15" customHeight="1" x14ac:dyDescent="0.3">
      <c r="A488" s="149" t="s">
        <v>2153</v>
      </c>
      <c r="B488" s="150" t="s">
        <v>40</v>
      </c>
      <c r="C488" s="150" t="s">
        <v>2154</v>
      </c>
      <c r="D488" s="150" t="s">
        <v>2155</v>
      </c>
      <c r="E488" s="150" t="s">
        <v>1083</v>
      </c>
      <c r="F488" s="151">
        <v>4028</v>
      </c>
      <c r="G488" s="151">
        <v>4494</v>
      </c>
      <c r="H488" s="151">
        <v>4962</v>
      </c>
      <c r="I488" s="151">
        <v>5428</v>
      </c>
      <c r="J488" s="151">
        <v>5896</v>
      </c>
      <c r="K488" s="151">
        <v>13943</v>
      </c>
      <c r="L488" s="150">
        <v>0</v>
      </c>
    </row>
    <row r="489" spans="1:12" ht="15" customHeight="1" x14ac:dyDescent="0.3">
      <c r="A489" s="149" t="s">
        <v>2156</v>
      </c>
      <c r="B489" s="150" t="s">
        <v>40</v>
      </c>
      <c r="C489" s="150" t="s">
        <v>2157</v>
      </c>
      <c r="D489" s="150" t="s">
        <v>2158</v>
      </c>
      <c r="E489" s="150" t="s">
        <v>41</v>
      </c>
      <c r="F489" s="151">
        <v>6262</v>
      </c>
      <c r="G489" s="151">
        <v>7070</v>
      </c>
      <c r="H489" s="151">
        <v>7877</v>
      </c>
      <c r="I489" s="151">
        <v>8685</v>
      </c>
      <c r="J489" s="151">
        <v>9492</v>
      </c>
      <c r="K489" s="151">
        <v>13943</v>
      </c>
      <c r="L489" s="150">
        <v>0</v>
      </c>
    </row>
    <row r="490" spans="1:12" x14ac:dyDescent="0.3">
      <c r="A490" s="149" t="s">
        <v>2159</v>
      </c>
      <c r="B490" s="150" t="s">
        <v>40</v>
      </c>
      <c r="C490" s="150" t="s">
        <v>2160</v>
      </c>
      <c r="D490" s="150" t="s">
        <v>2161</v>
      </c>
      <c r="E490" s="150" t="s">
        <v>60</v>
      </c>
      <c r="F490" s="151">
        <v>6794</v>
      </c>
      <c r="G490" s="151">
        <v>7670</v>
      </c>
      <c r="H490" s="151">
        <v>8548</v>
      </c>
      <c r="I490" s="151">
        <v>9424</v>
      </c>
      <c r="J490" s="151">
        <v>10300</v>
      </c>
      <c r="K490" s="151">
        <v>13943</v>
      </c>
      <c r="L490" s="150">
        <v>0</v>
      </c>
    </row>
    <row r="491" spans="1:12" x14ac:dyDescent="0.3">
      <c r="A491" s="149" t="s">
        <v>2162</v>
      </c>
      <c r="B491" s="150" t="s">
        <v>40</v>
      </c>
      <c r="C491" s="150" t="s">
        <v>2163</v>
      </c>
      <c r="D491" s="150" t="s">
        <v>2164</v>
      </c>
      <c r="E491" s="150" t="s">
        <v>171</v>
      </c>
      <c r="F491" s="151">
        <v>7187</v>
      </c>
      <c r="G491" s="151">
        <v>8302</v>
      </c>
      <c r="H491" s="151">
        <v>9418</v>
      </c>
      <c r="I491" s="151">
        <v>10533</v>
      </c>
      <c r="J491" s="151">
        <v>11647</v>
      </c>
      <c r="K491" s="151">
        <v>13943</v>
      </c>
      <c r="L491" s="150">
        <v>0</v>
      </c>
    </row>
    <row r="492" spans="1:12" x14ac:dyDescent="0.3">
      <c r="A492" s="149" t="s">
        <v>2165</v>
      </c>
      <c r="B492" s="150" t="s">
        <v>40</v>
      </c>
      <c r="C492" s="150" t="s">
        <v>2166</v>
      </c>
      <c r="D492" s="150" t="s">
        <v>2167</v>
      </c>
      <c r="E492" s="150" t="s">
        <v>1083</v>
      </c>
      <c r="F492" s="151">
        <v>4028</v>
      </c>
      <c r="G492" s="151">
        <v>4494</v>
      </c>
      <c r="H492" s="151">
        <v>4962</v>
      </c>
      <c r="I492" s="151">
        <v>5428</v>
      </c>
      <c r="J492" s="151">
        <v>5896</v>
      </c>
      <c r="K492" s="151">
        <v>13943</v>
      </c>
      <c r="L492" s="150">
        <v>0</v>
      </c>
    </row>
    <row r="493" spans="1:12" ht="15" customHeight="1" x14ac:dyDescent="0.3">
      <c r="A493" s="149" t="s">
        <v>2168</v>
      </c>
      <c r="B493" s="150" t="s">
        <v>40</v>
      </c>
      <c r="C493" s="150" t="s">
        <v>2169</v>
      </c>
      <c r="D493" s="150" t="s">
        <v>2170</v>
      </c>
      <c r="E493" s="150" t="s">
        <v>494</v>
      </c>
      <c r="F493" s="151">
        <v>5005</v>
      </c>
      <c r="G493" s="151">
        <v>5585</v>
      </c>
      <c r="H493" s="151">
        <v>6166</v>
      </c>
      <c r="I493" s="151">
        <v>6746</v>
      </c>
      <c r="J493" s="151">
        <v>7326</v>
      </c>
      <c r="K493" s="151">
        <v>13943</v>
      </c>
      <c r="L493" s="150">
        <v>0</v>
      </c>
    </row>
    <row r="494" spans="1:12" x14ac:dyDescent="0.3">
      <c r="A494" s="149" t="s">
        <v>2171</v>
      </c>
      <c r="B494" s="150" t="s">
        <v>40</v>
      </c>
      <c r="C494" s="150" t="s">
        <v>2172</v>
      </c>
      <c r="D494" s="150" t="s">
        <v>2173</v>
      </c>
      <c r="E494" s="150" t="s">
        <v>41</v>
      </c>
      <c r="F494" s="151">
        <v>6262</v>
      </c>
      <c r="G494" s="151">
        <v>7070</v>
      </c>
      <c r="H494" s="151">
        <v>7877</v>
      </c>
      <c r="I494" s="151">
        <v>8685</v>
      </c>
      <c r="J494" s="151">
        <v>9492</v>
      </c>
      <c r="K494" s="151">
        <v>13943</v>
      </c>
      <c r="L494" s="150">
        <v>0</v>
      </c>
    </row>
    <row r="495" spans="1:12" x14ac:dyDescent="0.3">
      <c r="A495" s="149" t="s">
        <v>2174</v>
      </c>
      <c r="B495" s="150" t="s">
        <v>40</v>
      </c>
      <c r="C495" s="150" t="s">
        <v>2175</v>
      </c>
      <c r="D495" s="150" t="s">
        <v>2176</v>
      </c>
      <c r="E495" s="150" t="s">
        <v>60</v>
      </c>
      <c r="F495" s="151">
        <v>6794</v>
      </c>
      <c r="G495" s="151">
        <v>7670</v>
      </c>
      <c r="H495" s="151">
        <v>8548</v>
      </c>
      <c r="I495" s="151">
        <v>9424</v>
      </c>
      <c r="J495" s="151">
        <v>10300</v>
      </c>
      <c r="K495" s="151">
        <v>13943</v>
      </c>
      <c r="L495" s="150">
        <v>0</v>
      </c>
    </row>
    <row r="496" spans="1:12" x14ac:dyDescent="0.3">
      <c r="A496" s="149" t="s">
        <v>812</v>
      </c>
      <c r="B496" s="150" t="s">
        <v>162</v>
      </c>
      <c r="C496" s="150" t="s">
        <v>813</v>
      </c>
      <c r="D496" s="150" t="s">
        <v>1519</v>
      </c>
      <c r="E496" s="150" t="s">
        <v>1387</v>
      </c>
      <c r="F496" s="151">
        <v>4647</v>
      </c>
      <c r="G496" s="151">
        <v>5139</v>
      </c>
      <c r="H496" s="151">
        <v>5628</v>
      </c>
      <c r="I496" s="151">
        <v>6119</v>
      </c>
      <c r="J496" s="151">
        <v>6609</v>
      </c>
      <c r="K496" s="151">
        <v>13943</v>
      </c>
      <c r="L496" s="150">
        <v>0</v>
      </c>
    </row>
    <row r="497" spans="1:12" x14ac:dyDescent="0.3">
      <c r="A497" s="149" t="s">
        <v>814</v>
      </c>
      <c r="B497" s="150" t="s">
        <v>162</v>
      </c>
      <c r="C497" s="150" t="s">
        <v>815</v>
      </c>
      <c r="D497" s="150" t="s">
        <v>1520</v>
      </c>
      <c r="E497" s="150" t="s">
        <v>329</v>
      </c>
      <c r="F497" s="151">
        <v>5370</v>
      </c>
      <c r="G497" s="151">
        <v>5936</v>
      </c>
      <c r="H497" s="151">
        <v>6504</v>
      </c>
      <c r="I497" s="151">
        <v>7071</v>
      </c>
      <c r="J497" s="151">
        <v>7637</v>
      </c>
      <c r="K497" s="151">
        <v>13943</v>
      </c>
      <c r="L497" s="150">
        <v>0</v>
      </c>
    </row>
    <row r="498" spans="1:12" x14ac:dyDescent="0.3">
      <c r="A498" s="149" t="s">
        <v>816</v>
      </c>
      <c r="B498" s="150" t="s">
        <v>40</v>
      </c>
      <c r="C498" s="150" t="s">
        <v>817</v>
      </c>
      <c r="D498" s="150" t="s">
        <v>1521</v>
      </c>
      <c r="E498" s="150" t="s">
        <v>1083</v>
      </c>
      <c r="F498" s="151">
        <v>4028</v>
      </c>
      <c r="G498" s="151">
        <v>4494</v>
      </c>
      <c r="H498" s="151">
        <v>4962</v>
      </c>
      <c r="I498" s="151">
        <v>5428</v>
      </c>
      <c r="J498" s="151">
        <v>5896</v>
      </c>
      <c r="K498" s="151">
        <v>13943</v>
      </c>
      <c r="L498" s="150">
        <v>0</v>
      </c>
    </row>
    <row r="499" spans="1:12" x14ac:dyDescent="0.3">
      <c r="A499" s="149" t="s">
        <v>818</v>
      </c>
      <c r="B499" s="150" t="s">
        <v>40</v>
      </c>
      <c r="C499" s="150" t="s">
        <v>819</v>
      </c>
      <c r="D499" s="150" t="s">
        <v>1522</v>
      </c>
      <c r="E499" s="150" t="s">
        <v>676</v>
      </c>
      <c r="F499" s="151">
        <v>4331</v>
      </c>
      <c r="G499" s="151">
        <v>4833</v>
      </c>
      <c r="H499" s="151">
        <v>5335</v>
      </c>
      <c r="I499" s="151">
        <v>5836</v>
      </c>
      <c r="J499" s="151">
        <v>6338</v>
      </c>
      <c r="K499" s="151">
        <v>13943</v>
      </c>
      <c r="L499" s="150">
        <v>0</v>
      </c>
    </row>
    <row r="500" spans="1:12" x14ac:dyDescent="0.3">
      <c r="A500" s="149" t="s">
        <v>820</v>
      </c>
      <c r="B500" s="150" t="s">
        <v>40</v>
      </c>
      <c r="C500" s="150" t="s">
        <v>821</v>
      </c>
      <c r="D500" s="150" t="s">
        <v>1523</v>
      </c>
      <c r="E500" s="150" t="s">
        <v>494</v>
      </c>
      <c r="F500" s="151">
        <v>5005</v>
      </c>
      <c r="G500" s="151">
        <v>5585</v>
      </c>
      <c r="H500" s="151">
        <v>6166</v>
      </c>
      <c r="I500" s="151">
        <v>6746</v>
      </c>
      <c r="J500" s="151">
        <v>7326</v>
      </c>
      <c r="K500" s="151">
        <v>13943</v>
      </c>
      <c r="L500" s="150">
        <v>0</v>
      </c>
    </row>
    <row r="501" spans="1:12" x14ac:dyDescent="0.3">
      <c r="A501" s="149" t="s">
        <v>822</v>
      </c>
      <c r="B501" s="150" t="s">
        <v>40</v>
      </c>
      <c r="C501" s="150" t="s">
        <v>823</v>
      </c>
      <c r="D501" s="150" t="s">
        <v>1524</v>
      </c>
      <c r="E501" s="150" t="s">
        <v>1081</v>
      </c>
      <c r="F501" s="151">
        <v>3486</v>
      </c>
      <c r="G501" s="151">
        <v>3890</v>
      </c>
      <c r="H501" s="151">
        <v>4294</v>
      </c>
      <c r="I501" s="151">
        <v>4698</v>
      </c>
      <c r="J501" s="151">
        <v>5102</v>
      </c>
      <c r="K501" s="151">
        <v>13943</v>
      </c>
      <c r="L501" s="150">
        <v>0</v>
      </c>
    </row>
    <row r="502" spans="1:12" x14ac:dyDescent="0.3">
      <c r="A502" s="149" t="s">
        <v>824</v>
      </c>
      <c r="B502" s="150" t="s">
        <v>40</v>
      </c>
      <c r="C502" s="150" t="s">
        <v>825</v>
      </c>
      <c r="D502" s="150" t="s">
        <v>1525</v>
      </c>
      <c r="E502" s="150" t="s">
        <v>151</v>
      </c>
      <c r="F502" s="151">
        <v>5771</v>
      </c>
      <c r="G502" s="151">
        <v>6516</v>
      </c>
      <c r="H502" s="151">
        <v>7259</v>
      </c>
      <c r="I502" s="151">
        <v>8005</v>
      </c>
      <c r="J502" s="151">
        <v>8749</v>
      </c>
      <c r="K502" s="151">
        <v>13943</v>
      </c>
      <c r="L502" s="150">
        <v>0</v>
      </c>
    </row>
    <row r="503" spans="1:12" x14ac:dyDescent="0.3">
      <c r="A503" s="149" t="s">
        <v>827</v>
      </c>
      <c r="B503" s="150" t="s">
        <v>109</v>
      </c>
      <c r="C503" s="150" t="s">
        <v>828</v>
      </c>
      <c r="D503" s="150" t="s">
        <v>1527</v>
      </c>
      <c r="E503" s="150" t="s">
        <v>525</v>
      </c>
      <c r="F503" s="151">
        <v>5262</v>
      </c>
      <c r="G503" s="151">
        <v>5942</v>
      </c>
      <c r="H503" s="151">
        <v>6620</v>
      </c>
      <c r="I503" s="151">
        <v>7298</v>
      </c>
      <c r="J503" s="151">
        <v>7977</v>
      </c>
      <c r="K503" s="151">
        <v>13943</v>
      </c>
      <c r="L503" s="150">
        <v>0</v>
      </c>
    </row>
    <row r="504" spans="1:12" x14ac:dyDescent="0.3">
      <c r="A504" s="149" t="s">
        <v>2177</v>
      </c>
      <c r="B504" s="150" t="s">
        <v>109</v>
      </c>
      <c r="C504" s="150" t="s">
        <v>826</v>
      </c>
      <c r="D504" s="150" t="s">
        <v>1526</v>
      </c>
      <c r="E504" s="150" t="s">
        <v>225</v>
      </c>
      <c r="F504" s="151">
        <v>5709</v>
      </c>
      <c r="G504" s="151">
        <v>6446</v>
      </c>
      <c r="H504" s="151">
        <v>7182</v>
      </c>
      <c r="I504" s="151">
        <v>7919</v>
      </c>
      <c r="J504" s="151">
        <v>8655</v>
      </c>
      <c r="K504" s="151">
        <v>13943</v>
      </c>
      <c r="L504" s="150">
        <v>0</v>
      </c>
    </row>
    <row r="505" spans="1:12" x14ac:dyDescent="0.3">
      <c r="A505" s="149" t="s">
        <v>829</v>
      </c>
      <c r="B505" s="150" t="s">
        <v>109</v>
      </c>
      <c r="C505" s="150" t="s">
        <v>830</v>
      </c>
      <c r="D505" s="150" t="s">
        <v>1528</v>
      </c>
      <c r="E505" s="150" t="s">
        <v>110</v>
      </c>
      <c r="F505" s="151">
        <v>6194</v>
      </c>
      <c r="G505" s="151">
        <v>6994</v>
      </c>
      <c r="H505" s="151">
        <v>7793</v>
      </c>
      <c r="I505" s="151">
        <v>8592</v>
      </c>
      <c r="J505" s="151">
        <v>9391</v>
      </c>
      <c r="K505" s="151">
        <v>13943</v>
      </c>
      <c r="L505" s="150">
        <v>0</v>
      </c>
    </row>
    <row r="506" spans="1:12" x14ac:dyDescent="0.3">
      <c r="A506" s="149" t="s">
        <v>831</v>
      </c>
      <c r="B506" s="150" t="s">
        <v>109</v>
      </c>
      <c r="C506" s="150" t="s">
        <v>832</v>
      </c>
      <c r="D506" s="150" t="s">
        <v>1529</v>
      </c>
      <c r="E506" s="150" t="s">
        <v>199</v>
      </c>
      <c r="F506" s="151">
        <v>11660</v>
      </c>
      <c r="G506" s="151">
        <v>13316</v>
      </c>
      <c r="H506" s="151">
        <v>14974</v>
      </c>
      <c r="I506" s="151">
        <v>16629</v>
      </c>
      <c r="J506" s="151">
        <v>18286</v>
      </c>
      <c r="K506" s="151">
        <v>24763</v>
      </c>
      <c r="L506" s="150">
        <v>0</v>
      </c>
    </row>
    <row r="507" spans="1:12" x14ac:dyDescent="0.3">
      <c r="A507" s="149" t="s">
        <v>833</v>
      </c>
      <c r="B507" s="150" t="s">
        <v>109</v>
      </c>
      <c r="C507" s="150" t="s">
        <v>834</v>
      </c>
      <c r="D507" s="150" t="s">
        <v>1530</v>
      </c>
      <c r="E507" s="150" t="s">
        <v>535</v>
      </c>
      <c r="F507" s="151">
        <v>12197</v>
      </c>
      <c r="G507" s="151">
        <v>14249</v>
      </c>
      <c r="H507" s="151">
        <v>16301</v>
      </c>
      <c r="I507" s="151">
        <v>18352</v>
      </c>
      <c r="J507" s="151">
        <v>20404</v>
      </c>
      <c r="K507" s="151">
        <v>24763</v>
      </c>
      <c r="L507" s="150">
        <v>0</v>
      </c>
    </row>
    <row r="508" spans="1:12" x14ac:dyDescent="0.3">
      <c r="A508" s="149" t="s">
        <v>2178</v>
      </c>
      <c r="B508" s="150" t="s">
        <v>40</v>
      </c>
      <c r="C508" s="150" t="s">
        <v>2179</v>
      </c>
      <c r="D508" s="150" t="s">
        <v>2180</v>
      </c>
      <c r="E508" s="150" t="s">
        <v>1129</v>
      </c>
      <c r="F508" s="151">
        <v>3244</v>
      </c>
      <c r="G508" s="151">
        <v>3619</v>
      </c>
      <c r="H508" s="151">
        <v>3995</v>
      </c>
      <c r="I508" s="151">
        <v>4371</v>
      </c>
      <c r="J508" s="151">
        <v>4747</v>
      </c>
      <c r="K508" s="151">
        <v>13943</v>
      </c>
      <c r="L508" s="150">
        <v>0</v>
      </c>
    </row>
    <row r="509" spans="1:12" x14ac:dyDescent="0.3">
      <c r="A509" s="149" t="s">
        <v>2181</v>
      </c>
      <c r="B509" s="150" t="s">
        <v>40</v>
      </c>
      <c r="C509" s="150" t="s">
        <v>2182</v>
      </c>
      <c r="D509" s="150" t="s">
        <v>2183</v>
      </c>
      <c r="E509" s="150" t="s">
        <v>1081</v>
      </c>
      <c r="F509" s="151">
        <v>3486</v>
      </c>
      <c r="G509" s="151">
        <v>3890</v>
      </c>
      <c r="H509" s="151">
        <v>4294</v>
      </c>
      <c r="I509" s="151">
        <v>4698</v>
      </c>
      <c r="J509" s="151">
        <v>5102</v>
      </c>
      <c r="K509" s="151">
        <v>13943</v>
      </c>
      <c r="L509" s="150">
        <v>0</v>
      </c>
    </row>
    <row r="510" spans="1:12" x14ac:dyDescent="0.3">
      <c r="A510" s="149" t="s">
        <v>2184</v>
      </c>
      <c r="B510" s="150" t="s">
        <v>40</v>
      </c>
      <c r="C510" s="150" t="s">
        <v>2185</v>
      </c>
      <c r="D510" s="150" t="s">
        <v>2186</v>
      </c>
      <c r="E510" s="150" t="s">
        <v>1083</v>
      </c>
      <c r="F510" s="151">
        <v>4028</v>
      </c>
      <c r="G510" s="151">
        <v>4494</v>
      </c>
      <c r="H510" s="151">
        <v>4962</v>
      </c>
      <c r="I510" s="151">
        <v>5428</v>
      </c>
      <c r="J510" s="151">
        <v>5896</v>
      </c>
      <c r="K510" s="151">
        <v>13943</v>
      </c>
      <c r="L510" s="150">
        <v>0</v>
      </c>
    </row>
    <row r="511" spans="1:12" x14ac:dyDescent="0.3">
      <c r="A511" s="149" t="s">
        <v>2187</v>
      </c>
      <c r="B511" s="150" t="s">
        <v>40</v>
      </c>
      <c r="C511" s="150" t="s">
        <v>2188</v>
      </c>
      <c r="D511" s="150" t="s">
        <v>2189</v>
      </c>
      <c r="E511" s="150" t="s">
        <v>494</v>
      </c>
      <c r="F511" s="151">
        <v>5005</v>
      </c>
      <c r="G511" s="151">
        <v>5585</v>
      </c>
      <c r="H511" s="151">
        <v>6166</v>
      </c>
      <c r="I511" s="151">
        <v>6746</v>
      </c>
      <c r="J511" s="151">
        <v>7326</v>
      </c>
      <c r="K511" s="151">
        <v>13943</v>
      </c>
      <c r="L511" s="150">
        <v>0</v>
      </c>
    </row>
    <row r="512" spans="1:12" x14ac:dyDescent="0.3">
      <c r="A512" s="149" t="s">
        <v>2190</v>
      </c>
      <c r="B512" s="150" t="s">
        <v>40</v>
      </c>
      <c r="C512" s="150" t="s">
        <v>2191</v>
      </c>
      <c r="D512" s="150" t="s">
        <v>2192</v>
      </c>
      <c r="E512" s="150" t="s">
        <v>41</v>
      </c>
      <c r="F512" s="151">
        <v>6262</v>
      </c>
      <c r="G512" s="151">
        <v>7070</v>
      </c>
      <c r="H512" s="151">
        <v>7877</v>
      </c>
      <c r="I512" s="151">
        <v>8685</v>
      </c>
      <c r="J512" s="151">
        <v>9492</v>
      </c>
      <c r="K512" s="151">
        <v>13943</v>
      </c>
      <c r="L512" s="150">
        <v>0</v>
      </c>
    </row>
    <row r="513" spans="1:12" x14ac:dyDescent="0.3">
      <c r="A513" s="149" t="s">
        <v>2193</v>
      </c>
      <c r="B513" s="150" t="s">
        <v>40</v>
      </c>
      <c r="C513" s="150" t="s">
        <v>2194</v>
      </c>
      <c r="D513" s="150" t="s">
        <v>2195</v>
      </c>
      <c r="E513" s="150" t="s">
        <v>60</v>
      </c>
      <c r="F513" s="151">
        <v>6794</v>
      </c>
      <c r="G513" s="151">
        <v>7670</v>
      </c>
      <c r="H513" s="151">
        <v>8548</v>
      </c>
      <c r="I513" s="151">
        <v>9424</v>
      </c>
      <c r="J513" s="151">
        <v>10300</v>
      </c>
      <c r="K513" s="151">
        <v>13943</v>
      </c>
      <c r="L513" s="150">
        <v>0</v>
      </c>
    </row>
    <row r="514" spans="1:12" x14ac:dyDescent="0.3">
      <c r="A514" s="149" t="s">
        <v>2196</v>
      </c>
      <c r="B514" s="150" t="s">
        <v>40</v>
      </c>
      <c r="C514" s="150" t="s">
        <v>2197</v>
      </c>
      <c r="D514" s="150" t="s">
        <v>2198</v>
      </c>
      <c r="E514" s="150" t="s">
        <v>171</v>
      </c>
      <c r="F514" s="151">
        <v>7187</v>
      </c>
      <c r="G514" s="151">
        <v>8302</v>
      </c>
      <c r="H514" s="151">
        <v>9418</v>
      </c>
      <c r="I514" s="151">
        <v>10533</v>
      </c>
      <c r="J514" s="151">
        <v>11647</v>
      </c>
      <c r="K514" s="151">
        <v>13943</v>
      </c>
      <c r="L514" s="150">
        <v>0</v>
      </c>
    </row>
    <row r="515" spans="1:12" x14ac:dyDescent="0.3">
      <c r="A515" s="149" t="s">
        <v>835</v>
      </c>
      <c r="B515" s="150" t="s">
        <v>40</v>
      </c>
      <c r="C515" s="150" t="s">
        <v>836</v>
      </c>
      <c r="D515" s="150" t="s">
        <v>1531</v>
      </c>
      <c r="E515" s="150" t="s">
        <v>1083</v>
      </c>
      <c r="F515" s="151">
        <v>4028</v>
      </c>
      <c r="G515" s="151">
        <v>4494</v>
      </c>
      <c r="H515" s="151">
        <v>4962</v>
      </c>
      <c r="I515" s="151">
        <v>5428</v>
      </c>
      <c r="J515" s="151">
        <v>5896</v>
      </c>
      <c r="K515" s="151">
        <v>13943</v>
      </c>
      <c r="L515" s="150">
        <v>0</v>
      </c>
    </row>
    <row r="516" spans="1:12" x14ac:dyDescent="0.3">
      <c r="A516" s="149" t="s">
        <v>837</v>
      </c>
      <c r="B516" s="150" t="s">
        <v>40</v>
      </c>
      <c r="C516" s="150" t="s">
        <v>838</v>
      </c>
      <c r="D516" s="150" t="s">
        <v>1532</v>
      </c>
      <c r="E516" s="150" t="s">
        <v>134</v>
      </c>
      <c r="F516" s="151">
        <v>4655</v>
      </c>
      <c r="G516" s="151">
        <v>5195</v>
      </c>
      <c r="H516" s="151">
        <v>5734</v>
      </c>
      <c r="I516" s="151">
        <v>6274</v>
      </c>
      <c r="J516" s="151">
        <v>6814</v>
      </c>
      <c r="K516" s="151">
        <v>13943</v>
      </c>
      <c r="L516" s="150">
        <v>0</v>
      </c>
    </row>
    <row r="517" spans="1:12" x14ac:dyDescent="0.3">
      <c r="A517" s="149" t="s">
        <v>839</v>
      </c>
      <c r="B517" s="150" t="s">
        <v>40</v>
      </c>
      <c r="C517" s="150" t="s">
        <v>840</v>
      </c>
      <c r="D517" s="150" t="s">
        <v>1533</v>
      </c>
      <c r="E517" s="150" t="s">
        <v>679</v>
      </c>
      <c r="F517" s="151">
        <v>5319</v>
      </c>
      <c r="G517" s="151">
        <v>6005</v>
      </c>
      <c r="H517" s="151">
        <v>6691</v>
      </c>
      <c r="I517" s="151">
        <v>7378</v>
      </c>
      <c r="J517" s="151">
        <v>8063</v>
      </c>
      <c r="K517" s="151">
        <v>13943</v>
      </c>
      <c r="L517" s="150">
        <v>0</v>
      </c>
    </row>
    <row r="518" spans="1:12" x14ac:dyDescent="0.3">
      <c r="A518" s="149" t="s">
        <v>841</v>
      </c>
      <c r="B518" s="150" t="s">
        <v>40</v>
      </c>
      <c r="C518" s="150" t="s">
        <v>842</v>
      </c>
      <c r="D518" s="150" t="s">
        <v>1534</v>
      </c>
      <c r="E518" s="150" t="s">
        <v>1081</v>
      </c>
      <c r="F518" s="151">
        <v>3486</v>
      </c>
      <c r="G518" s="151">
        <v>3890</v>
      </c>
      <c r="H518" s="151">
        <v>4294</v>
      </c>
      <c r="I518" s="151">
        <v>4698</v>
      </c>
      <c r="J518" s="151">
        <v>5102</v>
      </c>
      <c r="K518" s="151">
        <v>13943</v>
      </c>
      <c r="L518" s="150">
        <v>0</v>
      </c>
    </row>
    <row r="519" spans="1:12" x14ac:dyDescent="0.3">
      <c r="A519" s="149" t="s">
        <v>843</v>
      </c>
      <c r="B519" s="150" t="s">
        <v>40</v>
      </c>
      <c r="C519" s="150" t="s">
        <v>844</v>
      </c>
      <c r="D519" s="150" t="s">
        <v>1535</v>
      </c>
      <c r="E519" s="150" t="s">
        <v>151</v>
      </c>
      <c r="F519" s="151">
        <v>5771</v>
      </c>
      <c r="G519" s="151">
        <v>6516</v>
      </c>
      <c r="H519" s="151">
        <v>7259</v>
      </c>
      <c r="I519" s="151">
        <v>8005</v>
      </c>
      <c r="J519" s="151">
        <v>8749</v>
      </c>
      <c r="K519" s="151">
        <v>13943</v>
      </c>
      <c r="L519" s="150">
        <v>0</v>
      </c>
    </row>
    <row r="520" spans="1:12" x14ac:dyDescent="0.3">
      <c r="A520" s="149" t="s">
        <v>845</v>
      </c>
      <c r="B520" s="150" t="s">
        <v>40</v>
      </c>
      <c r="C520" s="150" t="s">
        <v>846</v>
      </c>
      <c r="D520" s="150" t="s">
        <v>1536</v>
      </c>
      <c r="E520" s="150" t="s">
        <v>171</v>
      </c>
      <c r="F520" s="151">
        <v>7187</v>
      </c>
      <c r="G520" s="151">
        <v>8302</v>
      </c>
      <c r="H520" s="151">
        <v>9418</v>
      </c>
      <c r="I520" s="151">
        <v>10533</v>
      </c>
      <c r="J520" s="151">
        <v>11647</v>
      </c>
      <c r="K520" s="151">
        <v>13943</v>
      </c>
      <c r="L520" s="150">
        <v>0</v>
      </c>
    </row>
    <row r="521" spans="1:12" x14ac:dyDescent="0.3">
      <c r="A521" s="149" t="s">
        <v>2199</v>
      </c>
      <c r="B521" s="150" t="s">
        <v>40</v>
      </c>
      <c r="C521" s="150" t="s">
        <v>2200</v>
      </c>
      <c r="D521" s="150" t="s">
        <v>2201</v>
      </c>
      <c r="E521" s="150" t="s">
        <v>1129</v>
      </c>
      <c r="F521" s="151">
        <v>3244</v>
      </c>
      <c r="G521" s="151">
        <v>3619</v>
      </c>
      <c r="H521" s="151">
        <v>3995</v>
      </c>
      <c r="I521" s="151">
        <v>4371</v>
      </c>
      <c r="J521" s="151">
        <v>4747</v>
      </c>
      <c r="K521" s="151">
        <v>13943</v>
      </c>
      <c r="L521" s="150">
        <v>0</v>
      </c>
    </row>
    <row r="522" spans="1:12" x14ac:dyDescent="0.3">
      <c r="A522" s="149" t="s">
        <v>2202</v>
      </c>
      <c r="B522" s="150" t="s">
        <v>40</v>
      </c>
      <c r="C522" s="150" t="s">
        <v>2203</v>
      </c>
      <c r="D522" s="150" t="s">
        <v>2204</v>
      </c>
      <c r="E522" s="150" t="s">
        <v>1081</v>
      </c>
      <c r="F522" s="151">
        <v>3486</v>
      </c>
      <c r="G522" s="151">
        <v>3890</v>
      </c>
      <c r="H522" s="151">
        <v>4294</v>
      </c>
      <c r="I522" s="151">
        <v>4698</v>
      </c>
      <c r="J522" s="151">
        <v>5102</v>
      </c>
      <c r="K522" s="151">
        <v>13943</v>
      </c>
      <c r="L522" s="150">
        <v>0</v>
      </c>
    </row>
    <row r="523" spans="1:12" x14ac:dyDescent="0.3">
      <c r="A523" s="149" t="s">
        <v>2205</v>
      </c>
      <c r="B523" s="150" t="s">
        <v>40</v>
      </c>
      <c r="C523" s="150" t="s">
        <v>2206</v>
      </c>
      <c r="D523" s="150" t="s">
        <v>2207</v>
      </c>
      <c r="E523" s="150" t="s">
        <v>1083</v>
      </c>
      <c r="F523" s="151">
        <v>4028</v>
      </c>
      <c r="G523" s="151">
        <v>4494</v>
      </c>
      <c r="H523" s="151">
        <v>4962</v>
      </c>
      <c r="I523" s="151">
        <v>5428</v>
      </c>
      <c r="J523" s="151">
        <v>5896</v>
      </c>
      <c r="K523" s="151">
        <v>13943</v>
      </c>
      <c r="L523" s="150">
        <v>0</v>
      </c>
    </row>
    <row r="524" spans="1:12" x14ac:dyDescent="0.3">
      <c r="A524" s="149" t="s">
        <v>2208</v>
      </c>
      <c r="B524" s="150" t="s">
        <v>40</v>
      </c>
      <c r="C524" s="150" t="s">
        <v>2209</v>
      </c>
      <c r="D524" s="150" t="s">
        <v>2210</v>
      </c>
      <c r="E524" s="150" t="s">
        <v>494</v>
      </c>
      <c r="F524" s="151">
        <v>5005</v>
      </c>
      <c r="G524" s="151">
        <v>5585</v>
      </c>
      <c r="H524" s="151">
        <v>6166</v>
      </c>
      <c r="I524" s="151">
        <v>6746</v>
      </c>
      <c r="J524" s="151">
        <v>7326</v>
      </c>
      <c r="K524" s="151">
        <v>13943</v>
      </c>
      <c r="L524" s="150">
        <v>0</v>
      </c>
    </row>
    <row r="525" spans="1:12" x14ac:dyDescent="0.3">
      <c r="A525" s="149" t="s">
        <v>2211</v>
      </c>
      <c r="B525" s="150" t="s">
        <v>40</v>
      </c>
      <c r="C525" s="150" t="s">
        <v>2212</v>
      </c>
      <c r="D525" s="150" t="s">
        <v>2213</v>
      </c>
      <c r="E525" s="150" t="s">
        <v>41</v>
      </c>
      <c r="F525" s="151">
        <v>6262</v>
      </c>
      <c r="G525" s="151">
        <v>7070</v>
      </c>
      <c r="H525" s="151">
        <v>7877</v>
      </c>
      <c r="I525" s="151">
        <v>8685</v>
      </c>
      <c r="J525" s="151">
        <v>9492</v>
      </c>
      <c r="K525" s="151">
        <v>13943</v>
      </c>
      <c r="L525" s="150">
        <v>0</v>
      </c>
    </row>
    <row r="526" spans="1:12" x14ac:dyDescent="0.3">
      <c r="A526" s="149" t="s">
        <v>2214</v>
      </c>
      <c r="B526" s="150" t="s">
        <v>40</v>
      </c>
      <c r="C526" s="150" t="s">
        <v>2215</v>
      </c>
      <c r="D526" s="150" t="s">
        <v>2216</v>
      </c>
      <c r="E526" s="150" t="s">
        <v>60</v>
      </c>
      <c r="F526" s="151">
        <v>6794</v>
      </c>
      <c r="G526" s="151">
        <v>7670</v>
      </c>
      <c r="H526" s="151">
        <v>8548</v>
      </c>
      <c r="I526" s="151">
        <v>9424</v>
      </c>
      <c r="J526" s="151">
        <v>10300</v>
      </c>
      <c r="K526" s="151">
        <v>13943</v>
      </c>
      <c r="L526" s="150">
        <v>0</v>
      </c>
    </row>
    <row r="527" spans="1:12" x14ac:dyDescent="0.3">
      <c r="A527" s="149" t="s">
        <v>847</v>
      </c>
      <c r="B527" s="150" t="s">
        <v>40</v>
      </c>
      <c r="C527" s="150" t="s">
        <v>848</v>
      </c>
      <c r="D527" s="150" t="s">
        <v>1537</v>
      </c>
      <c r="E527" s="150" t="s">
        <v>676</v>
      </c>
      <c r="F527" s="151">
        <v>4331</v>
      </c>
      <c r="G527" s="151">
        <v>4833</v>
      </c>
      <c r="H527" s="151">
        <v>5335</v>
      </c>
      <c r="I527" s="151">
        <v>5836</v>
      </c>
      <c r="J527" s="151">
        <v>6338</v>
      </c>
      <c r="K527" s="151">
        <v>13943</v>
      </c>
      <c r="L527" s="150">
        <v>0</v>
      </c>
    </row>
    <row r="528" spans="1:12" x14ac:dyDescent="0.3">
      <c r="A528" s="149" t="s">
        <v>849</v>
      </c>
      <c r="B528" s="150" t="s">
        <v>40</v>
      </c>
      <c r="C528" s="150" t="s">
        <v>850</v>
      </c>
      <c r="D528" s="150" t="s">
        <v>1538</v>
      </c>
      <c r="E528" s="150" t="s">
        <v>57</v>
      </c>
      <c r="F528" s="151">
        <v>4981</v>
      </c>
      <c r="G528" s="151">
        <v>5754</v>
      </c>
      <c r="H528" s="151">
        <v>6526</v>
      </c>
      <c r="I528" s="151">
        <v>7299</v>
      </c>
      <c r="J528" s="151">
        <v>8071</v>
      </c>
      <c r="K528" s="151">
        <v>13943</v>
      </c>
      <c r="L528" s="150">
        <v>0</v>
      </c>
    </row>
    <row r="529" spans="1:12" x14ac:dyDescent="0.3">
      <c r="A529" s="149" t="s">
        <v>851</v>
      </c>
      <c r="B529" s="150" t="s">
        <v>40</v>
      </c>
      <c r="C529" s="150" t="s">
        <v>852</v>
      </c>
      <c r="D529" s="150" t="s">
        <v>1539</v>
      </c>
      <c r="E529" s="150" t="s">
        <v>1083</v>
      </c>
      <c r="F529" s="151">
        <v>4028</v>
      </c>
      <c r="G529" s="151">
        <v>4494</v>
      </c>
      <c r="H529" s="151">
        <v>4962</v>
      </c>
      <c r="I529" s="151">
        <v>5428</v>
      </c>
      <c r="J529" s="151">
        <v>5896</v>
      </c>
      <c r="K529" s="151">
        <v>13943</v>
      </c>
      <c r="L529" s="150">
        <v>0</v>
      </c>
    </row>
    <row r="530" spans="1:12" x14ac:dyDescent="0.3">
      <c r="A530" s="149" t="s">
        <v>853</v>
      </c>
      <c r="B530" s="150" t="s">
        <v>40</v>
      </c>
      <c r="C530" s="150" t="s">
        <v>854</v>
      </c>
      <c r="D530" s="150" t="s">
        <v>1540</v>
      </c>
      <c r="E530" s="150" t="s">
        <v>676</v>
      </c>
      <c r="F530" s="151">
        <v>4331</v>
      </c>
      <c r="G530" s="151">
        <v>4833</v>
      </c>
      <c r="H530" s="151">
        <v>5335</v>
      </c>
      <c r="I530" s="151">
        <v>5836</v>
      </c>
      <c r="J530" s="151">
        <v>6338</v>
      </c>
      <c r="K530" s="151">
        <v>13943</v>
      </c>
      <c r="L530" s="150">
        <v>0</v>
      </c>
    </row>
    <row r="531" spans="1:12" x14ac:dyDescent="0.3">
      <c r="A531" s="149" t="s">
        <v>855</v>
      </c>
      <c r="B531" s="150" t="s">
        <v>40</v>
      </c>
      <c r="C531" s="150" t="s">
        <v>856</v>
      </c>
      <c r="D531" s="150" t="s">
        <v>1541</v>
      </c>
      <c r="E531" s="150" t="s">
        <v>1081</v>
      </c>
      <c r="F531" s="151">
        <v>3486</v>
      </c>
      <c r="G531" s="151">
        <v>3890</v>
      </c>
      <c r="H531" s="151">
        <v>4294</v>
      </c>
      <c r="I531" s="151">
        <v>4698</v>
      </c>
      <c r="J531" s="151">
        <v>5102</v>
      </c>
      <c r="K531" s="151">
        <v>13943</v>
      </c>
      <c r="L531" s="150">
        <v>1</v>
      </c>
    </row>
    <row r="532" spans="1:12" x14ac:dyDescent="0.3">
      <c r="A532" s="149" t="s">
        <v>857</v>
      </c>
      <c r="B532" s="150" t="s">
        <v>40</v>
      </c>
      <c r="C532" s="150" t="s">
        <v>858</v>
      </c>
      <c r="D532" s="150" t="s">
        <v>1542</v>
      </c>
      <c r="E532" s="150" t="s">
        <v>679</v>
      </c>
      <c r="F532" s="151">
        <v>5319</v>
      </c>
      <c r="G532" s="151">
        <v>6005</v>
      </c>
      <c r="H532" s="151">
        <v>6691</v>
      </c>
      <c r="I532" s="151">
        <v>7378</v>
      </c>
      <c r="J532" s="151">
        <v>8063</v>
      </c>
      <c r="K532" s="151">
        <v>13943</v>
      </c>
      <c r="L532" s="150">
        <v>0</v>
      </c>
    </row>
    <row r="533" spans="1:12" x14ac:dyDescent="0.3">
      <c r="A533" s="149" t="s">
        <v>859</v>
      </c>
      <c r="B533" s="150" t="s">
        <v>40</v>
      </c>
      <c r="C533" s="150" t="s">
        <v>860</v>
      </c>
      <c r="D533" s="150" t="s">
        <v>1543</v>
      </c>
      <c r="E533" s="150" t="s">
        <v>131</v>
      </c>
      <c r="F533" s="151">
        <v>5629</v>
      </c>
      <c r="G533" s="151">
        <v>6503</v>
      </c>
      <c r="H533" s="151">
        <v>7376</v>
      </c>
      <c r="I533" s="151">
        <v>8250</v>
      </c>
      <c r="J533" s="151">
        <v>9122</v>
      </c>
      <c r="K533" s="151">
        <v>13943</v>
      </c>
      <c r="L533" s="150">
        <v>0</v>
      </c>
    </row>
    <row r="534" spans="1:12" x14ac:dyDescent="0.3">
      <c r="A534" s="149" t="s">
        <v>2217</v>
      </c>
      <c r="B534" s="150" t="s">
        <v>40</v>
      </c>
      <c r="C534" s="150" t="s">
        <v>633</v>
      </c>
      <c r="D534" s="150" t="s">
        <v>1545</v>
      </c>
      <c r="E534" s="150" t="s">
        <v>939</v>
      </c>
      <c r="F534" s="151">
        <v>3491</v>
      </c>
      <c r="G534" s="151">
        <v>3964</v>
      </c>
      <c r="H534" s="151">
        <v>4435</v>
      </c>
      <c r="I534" s="151">
        <v>4906</v>
      </c>
      <c r="J534" s="151">
        <v>5377</v>
      </c>
      <c r="K534" s="151">
        <v>13943</v>
      </c>
      <c r="L534" s="150">
        <v>0</v>
      </c>
    </row>
    <row r="535" spans="1:12" x14ac:dyDescent="0.3">
      <c r="A535" s="149" t="s">
        <v>2218</v>
      </c>
      <c r="B535" s="150" t="s">
        <v>40</v>
      </c>
      <c r="C535" s="150" t="s">
        <v>634</v>
      </c>
      <c r="D535" s="150" t="s">
        <v>1546</v>
      </c>
      <c r="E535" s="150" t="s">
        <v>54</v>
      </c>
      <c r="F535" s="151">
        <v>3923</v>
      </c>
      <c r="G535" s="151">
        <v>4453</v>
      </c>
      <c r="H535" s="151">
        <v>4983</v>
      </c>
      <c r="I535" s="151">
        <v>5512</v>
      </c>
      <c r="J535" s="151">
        <v>6041</v>
      </c>
      <c r="K535" s="151">
        <v>13943</v>
      </c>
      <c r="L535" s="150">
        <v>0</v>
      </c>
    </row>
    <row r="536" spans="1:12" x14ac:dyDescent="0.3">
      <c r="A536" s="149" t="s">
        <v>2219</v>
      </c>
      <c r="B536" s="150" t="s">
        <v>40</v>
      </c>
      <c r="C536" s="150" t="s">
        <v>1547</v>
      </c>
      <c r="D536" s="150" t="s">
        <v>1548</v>
      </c>
      <c r="E536" s="150" t="s">
        <v>785</v>
      </c>
      <c r="F536" s="151">
        <v>4407</v>
      </c>
      <c r="G536" s="151">
        <v>5003</v>
      </c>
      <c r="H536" s="151">
        <v>5598</v>
      </c>
      <c r="I536" s="151">
        <v>6193</v>
      </c>
      <c r="J536" s="151">
        <v>6788</v>
      </c>
      <c r="K536" s="151">
        <v>13943</v>
      </c>
      <c r="L536" s="150">
        <v>0</v>
      </c>
    </row>
    <row r="537" spans="1:12" x14ac:dyDescent="0.3">
      <c r="A537" s="149" t="s">
        <v>2220</v>
      </c>
      <c r="B537" s="150" t="s">
        <v>40</v>
      </c>
      <c r="C537" s="150" t="s">
        <v>632</v>
      </c>
      <c r="D537" s="150" t="s">
        <v>1544</v>
      </c>
      <c r="E537" s="150" t="s">
        <v>401</v>
      </c>
      <c r="F537" s="151">
        <v>2931</v>
      </c>
      <c r="G537" s="151">
        <v>3269</v>
      </c>
      <c r="H537" s="151">
        <v>3606</v>
      </c>
      <c r="I537" s="151">
        <v>3943</v>
      </c>
      <c r="J537" s="151">
        <v>4280</v>
      </c>
      <c r="K537" s="151">
        <v>13943</v>
      </c>
      <c r="L537" s="150">
        <v>1</v>
      </c>
    </row>
    <row r="538" spans="1:12" x14ac:dyDescent="0.3">
      <c r="A538" s="149" t="s">
        <v>861</v>
      </c>
      <c r="B538" s="150" t="s">
        <v>40</v>
      </c>
      <c r="C538" s="150" t="s">
        <v>862</v>
      </c>
      <c r="D538" s="150" t="s">
        <v>1549</v>
      </c>
      <c r="E538" s="150" t="s">
        <v>1083</v>
      </c>
      <c r="F538" s="151">
        <v>4028</v>
      </c>
      <c r="G538" s="151">
        <v>4494</v>
      </c>
      <c r="H538" s="151">
        <v>4962</v>
      </c>
      <c r="I538" s="151">
        <v>5428</v>
      </c>
      <c r="J538" s="151">
        <v>5896</v>
      </c>
      <c r="K538" s="151">
        <v>13943</v>
      </c>
      <c r="L538" s="150">
        <v>0</v>
      </c>
    </row>
    <row r="539" spans="1:12" x14ac:dyDescent="0.3">
      <c r="A539" s="149" t="s">
        <v>863</v>
      </c>
      <c r="B539" s="150" t="s">
        <v>40</v>
      </c>
      <c r="C539" s="150" t="s">
        <v>864</v>
      </c>
      <c r="D539" s="150" t="s">
        <v>1550</v>
      </c>
      <c r="E539" s="150" t="s">
        <v>676</v>
      </c>
      <c r="F539" s="151">
        <v>4331</v>
      </c>
      <c r="G539" s="151">
        <v>4833</v>
      </c>
      <c r="H539" s="151">
        <v>5335</v>
      </c>
      <c r="I539" s="151">
        <v>5836</v>
      </c>
      <c r="J539" s="151">
        <v>6338</v>
      </c>
      <c r="K539" s="151">
        <v>13943</v>
      </c>
      <c r="L539" s="150">
        <v>0</v>
      </c>
    </row>
    <row r="540" spans="1:12" x14ac:dyDescent="0.3">
      <c r="A540" s="149" t="s">
        <v>865</v>
      </c>
      <c r="B540" s="150" t="s">
        <v>40</v>
      </c>
      <c r="C540" s="150" t="s">
        <v>866</v>
      </c>
      <c r="D540" s="150" t="s">
        <v>1551</v>
      </c>
      <c r="E540" s="150" t="s">
        <v>494</v>
      </c>
      <c r="F540" s="151">
        <v>5005</v>
      </c>
      <c r="G540" s="151">
        <v>5585</v>
      </c>
      <c r="H540" s="151">
        <v>6166</v>
      </c>
      <c r="I540" s="151">
        <v>6746</v>
      </c>
      <c r="J540" s="151">
        <v>7326</v>
      </c>
      <c r="K540" s="151">
        <v>13943</v>
      </c>
      <c r="L540" s="150">
        <v>0</v>
      </c>
    </row>
    <row r="541" spans="1:12" x14ac:dyDescent="0.3">
      <c r="A541" s="149" t="s">
        <v>867</v>
      </c>
      <c r="B541" s="150" t="s">
        <v>40</v>
      </c>
      <c r="C541" s="150" t="s">
        <v>868</v>
      </c>
      <c r="D541" s="150" t="s">
        <v>1552</v>
      </c>
      <c r="E541" s="150" t="s">
        <v>1081</v>
      </c>
      <c r="F541" s="151">
        <v>3486</v>
      </c>
      <c r="G541" s="151">
        <v>3890</v>
      </c>
      <c r="H541" s="151">
        <v>4294</v>
      </c>
      <c r="I541" s="151">
        <v>4698</v>
      </c>
      <c r="J541" s="151">
        <v>5102</v>
      </c>
      <c r="K541" s="151">
        <v>13943</v>
      </c>
      <c r="L541" s="150">
        <v>0</v>
      </c>
    </row>
    <row r="542" spans="1:12" x14ac:dyDescent="0.3">
      <c r="A542" s="149" t="s">
        <v>869</v>
      </c>
      <c r="B542" s="150" t="s">
        <v>40</v>
      </c>
      <c r="C542" s="150" t="s">
        <v>870</v>
      </c>
      <c r="D542" s="150" t="s">
        <v>1553</v>
      </c>
      <c r="E542" s="150" t="s">
        <v>151</v>
      </c>
      <c r="F542" s="151">
        <v>5771</v>
      </c>
      <c r="G542" s="151">
        <v>6516</v>
      </c>
      <c r="H542" s="151">
        <v>7259</v>
      </c>
      <c r="I542" s="151">
        <v>8005</v>
      </c>
      <c r="J542" s="151">
        <v>8749</v>
      </c>
      <c r="K542" s="151">
        <v>13943</v>
      </c>
      <c r="L542" s="150">
        <v>0</v>
      </c>
    </row>
    <row r="543" spans="1:12" x14ac:dyDescent="0.3">
      <c r="A543" s="149" t="s">
        <v>871</v>
      </c>
      <c r="B543" s="150" t="s">
        <v>100</v>
      </c>
      <c r="C543" s="150" t="s">
        <v>872</v>
      </c>
      <c r="D543" s="150" t="s">
        <v>1554</v>
      </c>
      <c r="E543" s="150" t="s">
        <v>1215</v>
      </c>
      <c r="F543" s="151">
        <v>3821</v>
      </c>
      <c r="G543" s="151">
        <v>4286</v>
      </c>
      <c r="H543" s="151">
        <v>4750</v>
      </c>
      <c r="I543" s="151">
        <v>5215</v>
      </c>
      <c r="J543" s="151">
        <v>5678</v>
      </c>
      <c r="K543" s="151">
        <v>13943</v>
      </c>
      <c r="L543" s="150">
        <v>0</v>
      </c>
    </row>
    <row r="544" spans="1:12" x14ac:dyDescent="0.3">
      <c r="A544" s="149" t="s">
        <v>873</v>
      </c>
      <c r="B544" s="150" t="s">
        <v>100</v>
      </c>
      <c r="C544" s="150" t="s">
        <v>874</v>
      </c>
      <c r="D544" s="150" t="s">
        <v>1555</v>
      </c>
      <c r="E544" s="150" t="s">
        <v>1211</v>
      </c>
      <c r="F544" s="151">
        <v>4747</v>
      </c>
      <c r="G544" s="151">
        <v>5323</v>
      </c>
      <c r="H544" s="151">
        <v>5901</v>
      </c>
      <c r="I544" s="151">
        <v>6477</v>
      </c>
      <c r="J544" s="151">
        <v>7054</v>
      </c>
      <c r="K544" s="151">
        <v>13943</v>
      </c>
      <c r="L544" s="150">
        <v>0</v>
      </c>
    </row>
    <row r="545" spans="1:12" x14ac:dyDescent="0.3">
      <c r="A545" s="149" t="s">
        <v>2221</v>
      </c>
      <c r="B545" s="150" t="s">
        <v>40</v>
      </c>
      <c r="C545" s="150" t="s">
        <v>2222</v>
      </c>
      <c r="D545" s="150" t="s">
        <v>2223</v>
      </c>
      <c r="E545" s="150" t="s">
        <v>1129</v>
      </c>
      <c r="F545" s="151">
        <v>3244</v>
      </c>
      <c r="G545" s="151">
        <v>3619</v>
      </c>
      <c r="H545" s="151">
        <v>3995</v>
      </c>
      <c r="I545" s="151">
        <v>4371</v>
      </c>
      <c r="J545" s="151">
        <v>4747</v>
      </c>
      <c r="K545" s="151">
        <v>13943</v>
      </c>
      <c r="L545" s="150">
        <v>0</v>
      </c>
    </row>
    <row r="546" spans="1:12" x14ac:dyDescent="0.3">
      <c r="A546" s="149" t="s">
        <v>2224</v>
      </c>
      <c r="B546" s="150" t="s">
        <v>40</v>
      </c>
      <c r="C546" s="150" t="s">
        <v>2225</v>
      </c>
      <c r="D546" s="150" t="s">
        <v>2226</v>
      </c>
      <c r="E546" s="150" t="s">
        <v>1081</v>
      </c>
      <c r="F546" s="151">
        <v>3486</v>
      </c>
      <c r="G546" s="151">
        <v>3890</v>
      </c>
      <c r="H546" s="151">
        <v>4294</v>
      </c>
      <c r="I546" s="151">
        <v>4698</v>
      </c>
      <c r="J546" s="151">
        <v>5102</v>
      </c>
      <c r="K546" s="151">
        <v>13943</v>
      </c>
      <c r="L546" s="150">
        <v>0</v>
      </c>
    </row>
    <row r="547" spans="1:12" x14ac:dyDescent="0.3">
      <c r="A547" s="149" t="s">
        <v>2227</v>
      </c>
      <c r="B547" s="150" t="s">
        <v>40</v>
      </c>
      <c r="C547" s="150" t="s">
        <v>2228</v>
      </c>
      <c r="D547" s="150" t="s">
        <v>2229</v>
      </c>
      <c r="E547" s="150" t="s">
        <v>1083</v>
      </c>
      <c r="F547" s="151">
        <v>4028</v>
      </c>
      <c r="G547" s="151">
        <v>4494</v>
      </c>
      <c r="H547" s="151">
        <v>4962</v>
      </c>
      <c r="I547" s="151">
        <v>5428</v>
      </c>
      <c r="J547" s="151">
        <v>5896</v>
      </c>
      <c r="K547" s="151">
        <v>13943</v>
      </c>
      <c r="L547" s="150">
        <v>0</v>
      </c>
    </row>
    <row r="548" spans="1:12" x14ac:dyDescent="0.3">
      <c r="A548" s="149" t="s">
        <v>2230</v>
      </c>
      <c r="B548" s="150" t="s">
        <v>40</v>
      </c>
      <c r="C548" s="150" t="s">
        <v>2231</v>
      </c>
      <c r="D548" s="150" t="s">
        <v>2232</v>
      </c>
      <c r="E548" s="150" t="s">
        <v>494</v>
      </c>
      <c r="F548" s="151">
        <v>5005</v>
      </c>
      <c r="G548" s="151">
        <v>5585</v>
      </c>
      <c r="H548" s="151">
        <v>6166</v>
      </c>
      <c r="I548" s="151">
        <v>6746</v>
      </c>
      <c r="J548" s="151">
        <v>7326</v>
      </c>
      <c r="K548" s="151">
        <v>13943</v>
      </c>
      <c r="L548" s="150">
        <v>0</v>
      </c>
    </row>
    <row r="549" spans="1:12" x14ac:dyDescent="0.3">
      <c r="A549" s="149" t="s">
        <v>2233</v>
      </c>
      <c r="B549" s="150" t="s">
        <v>40</v>
      </c>
      <c r="C549" s="150" t="s">
        <v>2234</v>
      </c>
      <c r="D549" s="150" t="s">
        <v>2235</v>
      </c>
      <c r="E549" s="150" t="s">
        <v>41</v>
      </c>
      <c r="F549" s="151">
        <v>6262</v>
      </c>
      <c r="G549" s="151">
        <v>7070</v>
      </c>
      <c r="H549" s="151">
        <v>7877</v>
      </c>
      <c r="I549" s="151">
        <v>8685</v>
      </c>
      <c r="J549" s="151">
        <v>9492</v>
      </c>
      <c r="K549" s="151">
        <v>13943</v>
      </c>
      <c r="L549" s="150">
        <v>0</v>
      </c>
    </row>
    <row r="550" spans="1:12" x14ac:dyDescent="0.3">
      <c r="A550" s="149" t="s">
        <v>875</v>
      </c>
      <c r="B550" s="150" t="s">
        <v>72</v>
      </c>
      <c r="C550" s="150" t="s">
        <v>876</v>
      </c>
      <c r="D550" s="150" t="s">
        <v>1556</v>
      </c>
      <c r="E550" s="150" t="s">
        <v>1557</v>
      </c>
      <c r="F550" s="151">
        <v>1897</v>
      </c>
      <c r="G550" s="151">
        <v>2097</v>
      </c>
      <c r="H550" s="151">
        <v>2297</v>
      </c>
      <c r="I550" s="151">
        <v>2498</v>
      </c>
      <c r="J550" s="151">
        <v>2698</v>
      </c>
      <c r="K550" s="151">
        <v>13943</v>
      </c>
      <c r="L550" s="150">
        <v>1</v>
      </c>
    </row>
    <row r="551" spans="1:12" x14ac:dyDescent="0.3">
      <c r="A551" s="149" t="s">
        <v>878</v>
      </c>
      <c r="B551" s="150" t="s">
        <v>72</v>
      </c>
      <c r="C551" s="150" t="s">
        <v>879</v>
      </c>
      <c r="D551" s="150" t="s">
        <v>1558</v>
      </c>
      <c r="E551" s="150" t="s">
        <v>1559</v>
      </c>
      <c r="F551" s="151">
        <v>2192</v>
      </c>
      <c r="G551" s="151">
        <v>2424</v>
      </c>
      <c r="H551" s="151">
        <v>2655</v>
      </c>
      <c r="I551" s="151">
        <v>2886</v>
      </c>
      <c r="J551" s="151">
        <v>3117</v>
      </c>
      <c r="K551" s="151">
        <v>13943</v>
      </c>
      <c r="L551" s="150">
        <v>1</v>
      </c>
    </row>
    <row r="552" spans="1:12" x14ac:dyDescent="0.3">
      <c r="A552" s="149" t="s">
        <v>881</v>
      </c>
      <c r="B552" s="150" t="s">
        <v>72</v>
      </c>
      <c r="C552" s="150" t="s">
        <v>882</v>
      </c>
      <c r="D552" s="150" t="s">
        <v>1560</v>
      </c>
      <c r="E552" s="150" t="s">
        <v>1202</v>
      </c>
      <c r="F552" s="151">
        <v>2535</v>
      </c>
      <c r="G552" s="151">
        <v>2802</v>
      </c>
      <c r="H552" s="151">
        <v>3069</v>
      </c>
      <c r="I552" s="151">
        <v>3336</v>
      </c>
      <c r="J552" s="151">
        <v>3604</v>
      </c>
      <c r="K552" s="151">
        <v>13943</v>
      </c>
      <c r="L552" s="150">
        <v>1</v>
      </c>
    </row>
    <row r="553" spans="1:12" x14ac:dyDescent="0.3">
      <c r="A553" s="149" t="s">
        <v>883</v>
      </c>
      <c r="B553" s="150" t="s">
        <v>40</v>
      </c>
      <c r="C553" s="150" t="s">
        <v>884</v>
      </c>
      <c r="D553" s="150" t="s">
        <v>1561</v>
      </c>
      <c r="E553" s="150" t="s">
        <v>1129</v>
      </c>
      <c r="F553" s="151">
        <v>3244</v>
      </c>
      <c r="G553" s="151">
        <v>3619</v>
      </c>
      <c r="H553" s="151">
        <v>3995</v>
      </c>
      <c r="I553" s="151">
        <v>4371</v>
      </c>
      <c r="J553" s="151">
        <v>4747</v>
      </c>
      <c r="K553" s="151">
        <v>13943</v>
      </c>
      <c r="L553" s="150">
        <v>0</v>
      </c>
    </row>
    <row r="554" spans="1:12" x14ac:dyDescent="0.3">
      <c r="A554" s="149" t="s">
        <v>885</v>
      </c>
      <c r="B554" s="150" t="s">
        <v>40</v>
      </c>
      <c r="C554" s="150" t="s">
        <v>886</v>
      </c>
      <c r="D554" s="150" t="s">
        <v>1562</v>
      </c>
      <c r="E554" s="150" t="s">
        <v>1081</v>
      </c>
      <c r="F554" s="151">
        <v>3486</v>
      </c>
      <c r="G554" s="151">
        <v>3890</v>
      </c>
      <c r="H554" s="151">
        <v>4294</v>
      </c>
      <c r="I554" s="151">
        <v>4698</v>
      </c>
      <c r="J554" s="151">
        <v>5102</v>
      </c>
      <c r="K554" s="151">
        <v>13943</v>
      </c>
      <c r="L554" s="150">
        <v>0</v>
      </c>
    </row>
    <row r="555" spans="1:12" x14ac:dyDescent="0.3">
      <c r="A555" s="149" t="s">
        <v>887</v>
      </c>
      <c r="B555" s="150" t="s">
        <v>40</v>
      </c>
      <c r="C555" s="150" t="s">
        <v>888</v>
      </c>
      <c r="D555" s="150" t="s">
        <v>1563</v>
      </c>
      <c r="E555" s="150" t="s">
        <v>1083</v>
      </c>
      <c r="F555" s="151">
        <v>4028</v>
      </c>
      <c r="G555" s="151">
        <v>4494</v>
      </c>
      <c r="H555" s="151">
        <v>4962</v>
      </c>
      <c r="I555" s="151">
        <v>5428</v>
      </c>
      <c r="J555" s="151">
        <v>5896</v>
      </c>
      <c r="K555" s="151">
        <v>13943</v>
      </c>
      <c r="L555" s="150">
        <v>0</v>
      </c>
    </row>
    <row r="556" spans="1:12" x14ac:dyDescent="0.3">
      <c r="A556" s="149" t="s">
        <v>889</v>
      </c>
      <c r="B556" s="150" t="s">
        <v>162</v>
      </c>
      <c r="C556" s="150" t="s">
        <v>890</v>
      </c>
      <c r="D556" s="150" t="s">
        <v>1564</v>
      </c>
      <c r="E556" s="150" t="s">
        <v>641</v>
      </c>
      <c r="F556" s="151">
        <v>2975</v>
      </c>
      <c r="G556" s="151">
        <v>3290</v>
      </c>
      <c r="H556" s="151">
        <v>3604</v>
      </c>
      <c r="I556" s="151">
        <v>3917</v>
      </c>
      <c r="J556" s="151">
        <v>4231</v>
      </c>
      <c r="K556" s="151">
        <v>13943</v>
      </c>
      <c r="L556" s="150">
        <v>1</v>
      </c>
    </row>
    <row r="557" spans="1:12" x14ac:dyDescent="0.3">
      <c r="A557" s="149" t="s">
        <v>2236</v>
      </c>
      <c r="B557" s="150" t="s">
        <v>40</v>
      </c>
      <c r="C557" s="150" t="s">
        <v>2237</v>
      </c>
      <c r="D557" s="150" t="s">
        <v>2238</v>
      </c>
      <c r="E557" s="150" t="s">
        <v>1129</v>
      </c>
      <c r="F557" s="151">
        <v>3244</v>
      </c>
      <c r="G557" s="151">
        <v>3619</v>
      </c>
      <c r="H557" s="151">
        <v>3995</v>
      </c>
      <c r="I557" s="151">
        <v>4371</v>
      </c>
      <c r="J557" s="151">
        <v>4747</v>
      </c>
      <c r="K557" s="151">
        <v>13943</v>
      </c>
      <c r="L557" s="150">
        <v>0</v>
      </c>
    </row>
    <row r="558" spans="1:12" x14ac:dyDescent="0.3">
      <c r="A558" s="149" t="s">
        <v>2239</v>
      </c>
      <c r="B558" s="150" t="s">
        <v>40</v>
      </c>
      <c r="C558" s="150" t="s">
        <v>2240</v>
      </c>
      <c r="D558" s="150" t="s">
        <v>2241</v>
      </c>
      <c r="E558" s="150" t="s">
        <v>1081</v>
      </c>
      <c r="F558" s="151">
        <v>3486</v>
      </c>
      <c r="G558" s="151">
        <v>3890</v>
      </c>
      <c r="H558" s="151">
        <v>4294</v>
      </c>
      <c r="I558" s="151">
        <v>4698</v>
      </c>
      <c r="J558" s="151">
        <v>5102</v>
      </c>
      <c r="K558" s="151">
        <v>13943</v>
      </c>
      <c r="L558" s="150">
        <v>0</v>
      </c>
    </row>
    <row r="559" spans="1:12" x14ac:dyDescent="0.3">
      <c r="A559" s="149" t="s">
        <v>2242</v>
      </c>
      <c r="B559" s="150" t="s">
        <v>40</v>
      </c>
      <c r="C559" s="150" t="s">
        <v>2243</v>
      </c>
      <c r="D559" s="150" t="s">
        <v>2244</v>
      </c>
      <c r="E559" s="150" t="s">
        <v>1083</v>
      </c>
      <c r="F559" s="151">
        <v>4028</v>
      </c>
      <c r="G559" s="151">
        <v>4494</v>
      </c>
      <c r="H559" s="151">
        <v>4962</v>
      </c>
      <c r="I559" s="151">
        <v>5428</v>
      </c>
      <c r="J559" s="151">
        <v>5896</v>
      </c>
      <c r="K559" s="151">
        <v>13943</v>
      </c>
      <c r="L559" s="150">
        <v>0</v>
      </c>
    </row>
    <row r="560" spans="1:12" x14ac:dyDescent="0.3">
      <c r="A560" s="149" t="s">
        <v>2245</v>
      </c>
      <c r="B560" s="150" t="s">
        <v>40</v>
      </c>
      <c r="C560" s="150" t="s">
        <v>2246</v>
      </c>
      <c r="D560" s="150" t="s">
        <v>2247</v>
      </c>
      <c r="E560" s="150" t="s">
        <v>494</v>
      </c>
      <c r="F560" s="151">
        <v>5005</v>
      </c>
      <c r="G560" s="151">
        <v>5585</v>
      </c>
      <c r="H560" s="151">
        <v>6166</v>
      </c>
      <c r="I560" s="151">
        <v>6746</v>
      </c>
      <c r="J560" s="151">
        <v>7326</v>
      </c>
      <c r="K560" s="151">
        <v>13943</v>
      </c>
      <c r="L560" s="150">
        <v>0</v>
      </c>
    </row>
    <row r="561" spans="1:12" x14ac:dyDescent="0.3">
      <c r="A561" s="149" t="s">
        <v>2248</v>
      </c>
      <c r="B561" s="150" t="s">
        <v>40</v>
      </c>
      <c r="C561" s="150" t="s">
        <v>2249</v>
      </c>
      <c r="D561" s="150" t="s">
        <v>2250</v>
      </c>
      <c r="E561" s="150" t="s">
        <v>41</v>
      </c>
      <c r="F561" s="151">
        <v>6262</v>
      </c>
      <c r="G561" s="151">
        <v>7070</v>
      </c>
      <c r="H561" s="151">
        <v>7877</v>
      </c>
      <c r="I561" s="151">
        <v>8685</v>
      </c>
      <c r="J561" s="151">
        <v>9492</v>
      </c>
      <c r="K561" s="151">
        <v>13943</v>
      </c>
      <c r="L561" s="150">
        <v>0</v>
      </c>
    </row>
    <row r="562" spans="1:12" x14ac:dyDescent="0.3">
      <c r="A562" s="149" t="s">
        <v>891</v>
      </c>
      <c r="B562" s="150" t="s">
        <v>162</v>
      </c>
      <c r="C562" s="150" t="s">
        <v>892</v>
      </c>
      <c r="D562" s="150" t="s">
        <v>1565</v>
      </c>
      <c r="E562" s="150" t="s">
        <v>1337</v>
      </c>
      <c r="F562" s="151">
        <v>2424</v>
      </c>
      <c r="G562" s="151">
        <v>2680</v>
      </c>
      <c r="H562" s="151">
        <v>2936</v>
      </c>
      <c r="I562" s="151">
        <v>3191</v>
      </c>
      <c r="J562" s="151">
        <v>3447</v>
      </c>
      <c r="K562" s="151">
        <v>13943</v>
      </c>
      <c r="L562" s="150">
        <v>1</v>
      </c>
    </row>
    <row r="563" spans="1:12" x14ac:dyDescent="0.3">
      <c r="A563" s="149" t="s">
        <v>893</v>
      </c>
      <c r="B563" s="150" t="s">
        <v>162</v>
      </c>
      <c r="C563" s="150" t="s">
        <v>894</v>
      </c>
      <c r="D563" s="150" t="s">
        <v>1566</v>
      </c>
      <c r="E563" s="150" t="s">
        <v>1443</v>
      </c>
      <c r="F563" s="151">
        <v>2802</v>
      </c>
      <c r="G563" s="151">
        <v>3097</v>
      </c>
      <c r="H563" s="151">
        <v>3393</v>
      </c>
      <c r="I563" s="151">
        <v>3688</v>
      </c>
      <c r="J563" s="151">
        <v>3984</v>
      </c>
      <c r="K563" s="151">
        <v>13943</v>
      </c>
      <c r="L563" s="150">
        <v>1</v>
      </c>
    </row>
    <row r="564" spans="1:12" x14ac:dyDescent="0.3">
      <c r="A564" s="149" t="s">
        <v>895</v>
      </c>
      <c r="B564" s="150" t="s">
        <v>162</v>
      </c>
      <c r="C564" s="150" t="s">
        <v>896</v>
      </c>
      <c r="D564" s="150" t="s">
        <v>1567</v>
      </c>
      <c r="E564" s="150" t="s">
        <v>1291</v>
      </c>
      <c r="F564" s="151">
        <v>3236</v>
      </c>
      <c r="G564" s="151">
        <v>3578</v>
      </c>
      <c r="H564" s="151">
        <v>3920</v>
      </c>
      <c r="I564" s="151">
        <v>4262</v>
      </c>
      <c r="J564" s="151">
        <v>4602</v>
      </c>
      <c r="K564" s="151">
        <v>13943</v>
      </c>
      <c r="L564" s="150">
        <v>0</v>
      </c>
    </row>
    <row r="565" spans="1:12" x14ac:dyDescent="0.3">
      <c r="A565" s="149" t="s">
        <v>897</v>
      </c>
      <c r="B565" s="150" t="s">
        <v>72</v>
      </c>
      <c r="C565" s="150" t="s">
        <v>898</v>
      </c>
      <c r="D565" s="150" t="s">
        <v>1568</v>
      </c>
      <c r="E565" s="150" t="s">
        <v>926</v>
      </c>
      <c r="F565" s="151">
        <v>2723</v>
      </c>
      <c r="G565" s="151">
        <v>3011</v>
      </c>
      <c r="H565" s="151">
        <v>3299</v>
      </c>
      <c r="I565" s="151">
        <v>3586</v>
      </c>
      <c r="J565" s="151">
        <v>3874</v>
      </c>
      <c r="K565" s="151">
        <v>13943</v>
      </c>
      <c r="L565" s="150">
        <v>1</v>
      </c>
    </row>
    <row r="566" spans="1:12" x14ac:dyDescent="0.3">
      <c r="A566" s="149" t="s">
        <v>2251</v>
      </c>
      <c r="B566" s="150" t="s">
        <v>40</v>
      </c>
      <c r="C566" s="150" t="s">
        <v>2252</v>
      </c>
      <c r="D566" s="150" t="s">
        <v>2253</v>
      </c>
      <c r="E566" s="150" t="s">
        <v>1129</v>
      </c>
      <c r="F566" s="151">
        <v>3244</v>
      </c>
      <c r="G566" s="151">
        <v>3619</v>
      </c>
      <c r="H566" s="151">
        <v>3995</v>
      </c>
      <c r="I566" s="151">
        <v>4371</v>
      </c>
      <c r="J566" s="151">
        <v>4747</v>
      </c>
      <c r="K566" s="151">
        <v>13943</v>
      </c>
      <c r="L566" s="150">
        <v>0</v>
      </c>
    </row>
    <row r="567" spans="1:12" x14ac:dyDescent="0.3">
      <c r="A567" s="149" t="s">
        <v>2254</v>
      </c>
      <c r="B567" s="150" t="s">
        <v>40</v>
      </c>
      <c r="C567" s="150" t="s">
        <v>2255</v>
      </c>
      <c r="D567" s="150" t="s">
        <v>2256</v>
      </c>
      <c r="E567" s="150" t="s">
        <v>1081</v>
      </c>
      <c r="F567" s="151">
        <v>3486</v>
      </c>
      <c r="G567" s="151">
        <v>3890</v>
      </c>
      <c r="H567" s="151">
        <v>4294</v>
      </c>
      <c r="I567" s="151">
        <v>4698</v>
      </c>
      <c r="J567" s="151">
        <v>5102</v>
      </c>
      <c r="K567" s="151">
        <v>13943</v>
      </c>
      <c r="L567" s="150">
        <v>0</v>
      </c>
    </row>
    <row r="568" spans="1:12" x14ac:dyDescent="0.3">
      <c r="A568" s="149" t="s">
        <v>2257</v>
      </c>
      <c r="B568" s="150" t="s">
        <v>40</v>
      </c>
      <c r="C568" s="150" t="s">
        <v>2258</v>
      </c>
      <c r="D568" s="150" t="s">
        <v>2259</v>
      </c>
      <c r="E568" s="150" t="s">
        <v>1083</v>
      </c>
      <c r="F568" s="151">
        <v>4028</v>
      </c>
      <c r="G568" s="151">
        <v>4494</v>
      </c>
      <c r="H568" s="151">
        <v>4962</v>
      </c>
      <c r="I568" s="151">
        <v>5428</v>
      </c>
      <c r="J568" s="151">
        <v>5896</v>
      </c>
      <c r="K568" s="151">
        <v>13943</v>
      </c>
      <c r="L568" s="150">
        <v>0</v>
      </c>
    </row>
    <row r="569" spans="1:12" x14ac:dyDescent="0.3">
      <c r="A569" s="149" t="s">
        <v>2260</v>
      </c>
      <c r="B569" s="150" t="s">
        <v>40</v>
      </c>
      <c r="C569" s="150" t="s">
        <v>2261</v>
      </c>
      <c r="D569" s="150" t="s">
        <v>2262</v>
      </c>
      <c r="E569" s="150" t="s">
        <v>494</v>
      </c>
      <c r="F569" s="151">
        <v>5005</v>
      </c>
      <c r="G569" s="151">
        <v>5585</v>
      </c>
      <c r="H569" s="151">
        <v>6166</v>
      </c>
      <c r="I569" s="151">
        <v>6746</v>
      </c>
      <c r="J569" s="151">
        <v>7326</v>
      </c>
      <c r="K569" s="151">
        <v>13943</v>
      </c>
      <c r="L569" s="150">
        <v>0</v>
      </c>
    </row>
    <row r="570" spans="1:12" x14ac:dyDescent="0.3">
      <c r="A570" s="149" t="s">
        <v>2263</v>
      </c>
      <c r="B570" s="150" t="s">
        <v>40</v>
      </c>
      <c r="C570" s="150" t="s">
        <v>2264</v>
      </c>
      <c r="D570" s="150" t="s">
        <v>2265</v>
      </c>
      <c r="E570" s="150" t="s">
        <v>41</v>
      </c>
      <c r="F570" s="151">
        <v>6262</v>
      </c>
      <c r="G570" s="151">
        <v>7070</v>
      </c>
      <c r="H570" s="151">
        <v>7877</v>
      </c>
      <c r="I570" s="151">
        <v>8685</v>
      </c>
      <c r="J570" s="151">
        <v>9492</v>
      </c>
      <c r="K570" s="151">
        <v>13943</v>
      </c>
      <c r="L570" s="150">
        <v>0</v>
      </c>
    </row>
    <row r="571" spans="1:12" x14ac:dyDescent="0.3">
      <c r="A571" s="149" t="s">
        <v>2266</v>
      </c>
      <c r="B571" s="150" t="s">
        <v>40</v>
      </c>
      <c r="C571" s="150" t="s">
        <v>2267</v>
      </c>
      <c r="D571" s="150" t="s">
        <v>2268</v>
      </c>
      <c r="E571" s="150" t="s">
        <v>60</v>
      </c>
      <c r="F571" s="151">
        <v>6794</v>
      </c>
      <c r="G571" s="151">
        <v>7670</v>
      </c>
      <c r="H571" s="151">
        <v>8548</v>
      </c>
      <c r="I571" s="151">
        <v>9424</v>
      </c>
      <c r="J571" s="151">
        <v>10300</v>
      </c>
      <c r="K571" s="151">
        <v>13943</v>
      </c>
      <c r="L571" s="150">
        <v>0</v>
      </c>
    </row>
    <row r="572" spans="1:12" x14ac:dyDescent="0.3">
      <c r="A572" s="149" t="s">
        <v>899</v>
      </c>
      <c r="B572" s="150" t="s">
        <v>109</v>
      </c>
      <c r="C572" s="150" t="s">
        <v>900</v>
      </c>
      <c r="D572" s="150" t="s">
        <v>1569</v>
      </c>
      <c r="E572" s="150" t="s">
        <v>1167</v>
      </c>
      <c r="F572" s="151">
        <v>3449</v>
      </c>
      <c r="G572" s="151">
        <v>3848</v>
      </c>
      <c r="H572" s="151">
        <v>4248</v>
      </c>
      <c r="I572" s="151">
        <v>4648</v>
      </c>
      <c r="J572" s="151">
        <v>5047</v>
      </c>
      <c r="K572" s="151">
        <v>13943</v>
      </c>
      <c r="L572" s="150">
        <v>1</v>
      </c>
    </row>
    <row r="573" spans="1:12" x14ac:dyDescent="0.3">
      <c r="A573" s="149" t="s">
        <v>901</v>
      </c>
      <c r="B573" s="150" t="s">
        <v>109</v>
      </c>
      <c r="C573" s="150" t="s">
        <v>902</v>
      </c>
      <c r="D573" s="150" t="s">
        <v>1570</v>
      </c>
      <c r="E573" s="150" t="s">
        <v>1277</v>
      </c>
      <c r="F573" s="151">
        <v>3985</v>
      </c>
      <c r="G573" s="151">
        <v>4446</v>
      </c>
      <c r="H573" s="151">
        <v>4909</v>
      </c>
      <c r="I573" s="151">
        <v>5370</v>
      </c>
      <c r="J573" s="151">
        <v>5833</v>
      </c>
      <c r="K573" s="151">
        <v>13943</v>
      </c>
      <c r="L573" s="150">
        <v>0</v>
      </c>
    </row>
    <row r="574" spans="1:12" x14ac:dyDescent="0.3">
      <c r="A574" s="149" t="s">
        <v>903</v>
      </c>
      <c r="B574" s="150" t="s">
        <v>109</v>
      </c>
      <c r="C574" s="150" t="s">
        <v>904</v>
      </c>
      <c r="D574" s="150" t="s">
        <v>1571</v>
      </c>
      <c r="E574" s="150" t="s">
        <v>222</v>
      </c>
      <c r="F574" s="151">
        <v>4284</v>
      </c>
      <c r="G574" s="151">
        <v>4781</v>
      </c>
      <c r="H574" s="151">
        <v>5277</v>
      </c>
      <c r="I574" s="151">
        <v>5774</v>
      </c>
      <c r="J574" s="151">
        <v>6271</v>
      </c>
      <c r="K574" s="151">
        <v>13943</v>
      </c>
      <c r="L574" s="150">
        <v>0</v>
      </c>
    </row>
    <row r="575" spans="1:12" x14ac:dyDescent="0.3">
      <c r="A575" s="149" t="s">
        <v>905</v>
      </c>
      <c r="B575" s="150" t="s">
        <v>109</v>
      </c>
      <c r="C575" s="150" t="s">
        <v>906</v>
      </c>
      <c r="D575" s="150" t="s">
        <v>1572</v>
      </c>
      <c r="E575" s="150" t="s">
        <v>1161</v>
      </c>
      <c r="F575" s="151">
        <v>4605</v>
      </c>
      <c r="G575" s="151">
        <v>5140</v>
      </c>
      <c r="H575" s="151">
        <v>5673</v>
      </c>
      <c r="I575" s="151">
        <v>6207</v>
      </c>
      <c r="J575" s="151">
        <v>6740</v>
      </c>
      <c r="K575" s="151">
        <v>13943</v>
      </c>
      <c r="L575" s="150">
        <v>0</v>
      </c>
    </row>
    <row r="576" spans="1:12" x14ac:dyDescent="0.3">
      <c r="A576" s="149" t="s">
        <v>907</v>
      </c>
      <c r="B576" s="150" t="s">
        <v>40</v>
      </c>
      <c r="C576" s="150" t="s">
        <v>908</v>
      </c>
      <c r="D576" s="150" t="s">
        <v>1573</v>
      </c>
      <c r="E576" s="150" t="s">
        <v>1129</v>
      </c>
      <c r="F576" s="151">
        <v>3244</v>
      </c>
      <c r="G576" s="151">
        <v>3619</v>
      </c>
      <c r="H576" s="151">
        <v>3995</v>
      </c>
      <c r="I576" s="151">
        <v>4371</v>
      </c>
      <c r="J576" s="151">
        <v>4747</v>
      </c>
      <c r="K576" s="151">
        <v>13943</v>
      </c>
      <c r="L576" s="150">
        <v>0</v>
      </c>
    </row>
    <row r="577" spans="1:12" x14ac:dyDescent="0.3">
      <c r="A577" s="149" t="s">
        <v>909</v>
      </c>
      <c r="B577" s="150" t="s">
        <v>1574</v>
      </c>
      <c r="C577" s="150" t="s">
        <v>910</v>
      </c>
      <c r="D577" s="150" t="s">
        <v>1575</v>
      </c>
      <c r="E577" s="150" t="s">
        <v>1576</v>
      </c>
      <c r="F577" s="151">
        <v>8703</v>
      </c>
      <c r="G577" s="151">
        <v>9076</v>
      </c>
      <c r="H577" s="151">
        <v>9448</v>
      </c>
      <c r="I577" s="151">
        <v>9819</v>
      </c>
      <c r="J577" s="151">
        <v>10191</v>
      </c>
      <c r="K577" s="151">
        <v>13943</v>
      </c>
      <c r="L577" s="150">
        <v>0</v>
      </c>
    </row>
    <row r="578" spans="1:12" x14ac:dyDescent="0.3">
      <c r="A578" s="149" t="s">
        <v>911</v>
      </c>
      <c r="B578" s="150" t="s">
        <v>1574</v>
      </c>
      <c r="C578" s="150" t="s">
        <v>912</v>
      </c>
      <c r="D578" s="150" t="s">
        <v>1577</v>
      </c>
      <c r="E578" s="150" t="s">
        <v>1578</v>
      </c>
      <c r="F578" s="151">
        <v>10133</v>
      </c>
      <c r="G578" s="151">
        <v>10512</v>
      </c>
      <c r="H578" s="151">
        <v>10893</v>
      </c>
      <c r="I578" s="151">
        <v>11273</v>
      </c>
      <c r="J578" s="151">
        <v>11653</v>
      </c>
      <c r="K578" s="151">
        <v>13943</v>
      </c>
      <c r="L578" s="150">
        <v>0</v>
      </c>
    </row>
    <row r="579" spans="1:12" x14ac:dyDescent="0.3">
      <c r="A579" s="149" t="s">
        <v>2269</v>
      </c>
      <c r="B579" s="150" t="s">
        <v>1574</v>
      </c>
      <c r="C579" s="150" t="s">
        <v>913</v>
      </c>
      <c r="D579" s="150" t="s">
        <v>1579</v>
      </c>
      <c r="E579" s="150" t="s">
        <v>1580</v>
      </c>
      <c r="F579" s="151">
        <v>4964</v>
      </c>
      <c r="G579" s="151">
        <v>5151</v>
      </c>
      <c r="H579" s="151">
        <v>5337</v>
      </c>
      <c r="I579" s="151">
        <v>5524</v>
      </c>
      <c r="J579" s="151">
        <v>5710</v>
      </c>
      <c r="K579" s="151">
        <v>13943</v>
      </c>
      <c r="L579" s="150">
        <v>0</v>
      </c>
    </row>
    <row r="580" spans="1:12" x14ac:dyDescent="0.3">
      <c r="A580" s="149" t="s">
        <v>914</v>
      </c>
      <c r="B580" s="150" t="s">
        <v>1574</v>
      </c>
      <c r="C580" s="150" t="s">
        <v>915</v>
      </c>
      <c r="D580" s="150" t="s">
        <v>1581</v>
      </c>
      <c r="E580" s="150" t="s">
        <v>1582</v>
      </c>
      <c r="F580" s="151">
        <v>7324</v>
      </c>
      <c r="G580" s="151">
        <v>7752</v>
      </c>
      <c r="H580" s="151">
        <v>8180</v>
      </c>
      <c r="I580" s="151">
        <v>8609</v>
      </c>
      <c r="J580" s="151">
        <v>9036</v>
      </c>
      <c r="K580" s="151">
        <v>13943</v>
      </c>
      <c r="L580" s="150">
        <v>0</v>
      </c>
    </row>
    <row r="581" spans="1:12" x14ac:dyDescent="0.3">
      <c r="A581" s="149" t="s">
        <v>916</v>
      </c>
      <c r="B581" s="150" t="s">
        <v>1574</v>
      </c>
      <c r="C581" s="150" t="s">
        <v>917</v>
      </c>
      <c r="D581" s="150" t="s">
        <v>1583</v>
      </c>
      <c r="E581" s="150" t="s">
        <v>1584</v>
      </c>
      <c r="F581" s="151">
        <v>5694</v>
      </c>
      <c r="G581" s="151">
        <v>6324</v>
      </c>
      <c r="H581" s="151">
        <v>6954</v>
      </c>
      <c r="I581" s="151">
        <v>7585</v>
      </c>
      <c r="J581" s="151">
        <v>8215</v>
      </c>
      <c r="K581" s="151">
        <v>13943</v>
      </c>
      <c r="L581" s="150">
        <v>0</v>
      </c>
    </row>
    <row r="582" spans="1:12" x14ac:dyDescent="0.3">
      <c r="A582" s="149" t="s">
        <v>918</v>
      </c>
      <c r="B582" s="150" t="s">
        <v>1574</v>
      </c>
      <c r="C582" s="150" t="s">
        <v>919</v>
      </c>
      <c r="D582" s="150" t="s">
        <v>1585</v>
      </c>
      <c r="E582" s="150" t="s">
        <v>1586</v>
      </c>
      <c r="F582" s="151">
        <v>6389</v>
      </c>
      <c r="G582" s="151">
        <v>6930</v>
      </c>
      <c r="H582" s="151">
        <v>7470</v>
      </c>
      <c r="I582" s="151">
        <v>8011</v>
      </c>
      <c r="J582" s="151">
        <v>8551</v>
      </c>
      <c r="K582" s="151">
        <v>13943</v>
      </c>
      <c r="L582" s="150">
        <v>0</v>
      </c>
    </row>
    <row r="583" spans="1:12" x14ac:dyDescent="0.3">
      <c r="A583" s="149" t="s">
        <v>920</v>
      </c>
      <c r="B583" s="150" t="s">
        <v>40</v>
      </c>
      <c r="C583" s="150" t="s">
        <v>921</v>
      </c>
      <c r="D583" s="150" t="s">
        <v>1587</v>
      </c>
      <c r="E583" s="150" t="s">
        <v>1588</v>
      </c>
      <c r="F583" s="151">
        <v>2806</v>
      </c>
      <c r="G583" s="151">
        <v>3131</v>
      </c>
      <c r="H583" s="151">
        <v>3457</v>
      </c>
      <c r="I583" s="151">
        <v>3782</v>
      </c>
      <c r="J583" s="151">
        <v>4107</v>
      </c>
      <c r="K583" s="151">
        <v>13943</v>
      </c>
      <c r="L583" s="150">
        <v>0</v>
      </c>
    </row>
    <row r="584" spans="1:12" x14ac:dyDescent="0.3">
      <c r="A584" s="149" t="s">
        <v>922</v>
      </c>
      <c r="B584" s="150" t="s">
        <v>40</v>
      </c>
      <c r="C584" s="150" t="s">
        <v>923</v>
      </c>
      <c r="D584" s="150" t="s">
        <v>1589</v>
      </c>
      <c r="E584" s="150" t="s">
        <v>682</v>
      </c>
      <c r="F584" s="151">
        <v>3016</v>
      </c>
      <c r="G584" s="151">
        <v>3366</v>
      </c>
      <c r="H584" s="151">
        <v>3716</v>
      </c>
      <c r="I584" s="151">
        <v>4066</v>
      </c>
      <c r="J584" s="151">
        <v>4416</v>
      </c>
      <c r="K584" s="151">
        <v>13943</v>
      </c>
      <c r="L584" s="150">
        <v>0</v>
      </c>
    </row>
    <row r="585" spans="1:12" x14ac:dyDescent="0.3">
      <c r="A585" s="149" t="s">
        <v>924</v>
      </c>
      <c r="B585" s="150" t="s">
        <v>72</v>
      </c>
      <c r="C585" s="150" t="s">
        <v>925</v>
      </c>
      <c r="D585" s="150" t="s">
        <v>1590</v>
      </c>
      <c r="E585" s="150" t="s">
        <v>1591</v>
      </c>
      <c r="F585" s="151">
        <v>1642</v>
      </c>
      <c r="G585" s="151">
        <v>1816</v>
      </c>
      <c r="H585" s="151">
        <v>1988</v>
      </c>
      <c r="I585" s="151">
        <v>2161</v>
      </c>
      <c r="J585" s="151">
        <v>2335</v>
      </c>
      <c r="K585" s="151">
        <v>13943</v>
      </c>
      <c r="L585" s="150">
        <v>1</v>
      </c>
    </row>
    <row r="586" spans="1:12" x14ac:dyDescent="0.3">
      <c r="A586" s="149" t="s">
        <v>927</v>
      </c>
      <c r="B586" s="150" t="s">
        <v>72</v>
      </c>
      <c r="C586" s="150" t="s">
        <v>928</v>
      </c>
      <c r="D586" s="150" t="s">
        <v>1592</v>
      </c>
      <c r="E586" s="150" t="s">
        <v>1591</v>
      </c>
      <c r="F586" s="151">
        <v>1642</v>
      </c>
      <c r="G586" s="151">
        <v>1816</v>
      </c>
      <c r="H586" s="151">
        <v>1988</v>
      </c>
      <c r="I586" s="151">
        <v>2161</v>
      </c>
      <c r="J586" s="151">
        <v>2335</v>
      </c>
      <c r="K586" s="151">
        <v>13943</v>
      </c>
      <c r="L586" s="150">
        <v>1</v>
      </c>
    </row>
    <row r="587" spans="1:12" x14ac:dyDescent="0.3">
      <c r="A587" s="149" t="s">
        <v>930</v>
      </c>
      <c r="B587" s="150" t="s">
        <v>72</v>
      </c>
      <c r="C587" s="150" t="s">
        <v>931</v>
      </c>
      <c r="D587" s="150" t="s">
        <v>1593</v>
      </c>
      <c r="E587" s="150" t="s">
        <v>1102</v>
      </c>
      <c r="F587" s="151">
        <v>1765</v>
      </c>
      <c r="G587" s="151">
        <v>1951</v>
      </c>
      <c r="H587" s="151">
        <v>2137</v>
      </c>
      <c r="I587" s="151">
        <v>2324</v>
      </c>
      <c r="J587" s="151">
        <v>2508</v>
      </c>
      <c r="K587" s="151">
        <v>13943</v>
      </c>
      <c r="L587" s="150">
        <v>1</v>
      </c>
    </row>
    <row r="588" spans="1:12" x14ac:dyDescent="0.3">
      <c r="A588" s="149" t="s">
        <v>933</v>
      </c>
      <c r="B588" s="150" t="s">
        <v>72</v>
      </c>
      <c r="C588" s="150" t="s">
        <v>934</v>
      </c>
      <c r="D588" s="150" t="s">
        <v>1594</v>
      </c>
      <c r="E588" s="150" t="s">
        <v>1471</v>
      </c>
      <c r="F588" s="151">
        <v>2040</v>
      </c>
      <c r="G588" s="151">
        <v>2255</v>
      </c>
      <c r="H588" s="151">
        <v>2470</v>
      </c>
      <c r="I588" s="151">
        <v>2686</v>
      </c>
      <c r="J588" s="151">
        <v>2901</v>
      </c>
      <c r="K588" s="151">
        <v>13943</v>
      </c>
      <c r="L588" s="150">
        <v>1</v>
      </c>
    </row>
    <row r="589" spans="1:12" x14ac:dyDescent="0.3">
      <c r="A589" s="149" t="s">
        <v>935</v>
      </c>
      <c r="B589" s="150" t="s">
        <v>72</v>
      </c>
      <c r="C589" s="150" t="s">
        <v>936</v>
      </c>
      <c r="D589" s="150" t="s">
        <v>1595</v>
      </c>
      <c r="E589" s="150" t="s">
        <v>1559</v>
      </c>
      <c r="F589" s="151">
        <v>2192</v>
      </c>
      <c r="G589" s="151">
        <v>2424</v>
      </c>
      <c r="H589" s="151">
        <v>2655</v>
      </c>
      <c r="I589" s="151">
        <v>2886</v>
      </c>
      <c r="J589" s="151">
        <v>3117</v>
      </c>
      <c r="K589" s="151">
        <v>13943</v>
      </c>
      <c r="L589" s="150">
        <v>1</v>
      </c>
    </row>
    <row r="590" spans="1:12" x14ac:dyDescent="0.3">
      <c r="A590" s="149" t="s">
        <v>937</v>
      </c>
      <c r="B590" s="150" t="s">
        <v>40</v>
      </c>
      <c r="C590" s="150" t="s">
        <v>938</v>
      </c>
      <c r="D590" s="150" t="s">
        <v>1596</v>
      </c>
      <c r="E590" s="150" t="s">
        <v>180</v>
      </c>
      <c r="F590" s="151">
        <v>2428</v>
      </c>
      <c r="G590" s="151">
        <v>2709</v>
      </c>
      <c r="H590" s="151">
        <v>2991</v>
      </c>
      <c r="I590" s="151">
        <v>3272</v>
      </c>
      <c r="J590" s="151">
        <v>3554</v>
      </c>
      <c r="K590" s="151">
        <v>13943</v>
      </c>
      <c r="L590" s="150">
        <v>0</v>
      </c>
    </row>
    <row r="591" spans="1:12" x14ac:dyDescent="0.3">
      <c r="A591" s="149" t="s">
        <v>940</v>
      </c>
      <c r="B591" s="150" t="s">
        <v>40</v>
      </c>
      <c r="C591" s="150" t="s">
        <v>941</v>
      </c>
      <c r="D591" s="150" t="s">
        <v>1597</v>
      </c>
      <c r="E591" s="150" t="s">
        <v>676</v>
      </c>
      <c r="F591" s="151">
        <v>4331</v>
      </c>
      <c r="G591" s="151">
        <v>4833</v>
      </c>
      <c r="H591" s="151">
        <v>5335</v>
      </c>
      <c r="I591" s="151">
        <v>5836</v>
      </c>
      <c r="J591" s="151">
        <v>6338</v>
      </c>
      <c r="K591" s="151">
        <v>13943</v>
      </c>
      <c r="L591" s="150">
        <v>0</v>
      </c>
    </row>
    <row r="592" spans="1:12" x14ac:dyDescent="0.3">
      <c r="A592" s="149" t="s">
        <v>942</v>
      </c>
      <c r="B592" s="150" t="s">
        <v>40</v>
      </c>
      <c r="C592" s="150" t="s">
        <v>943</v>
      </c>
      <c r="D592" s="150" t="s">
        <v>1598</v>
      </c>
      <c r="E592" s="150" t="s">
        <v>494</v>
      </c>
      <c r="F592" s="151">
        <v>5005</v>
      </c>
      <c r="G592" s="151">
        <v>5585</v>
      </c>
      <c r="H592" s="151">
        <v>6166</v>
      </c>
      <c r="I592" s="151">
        <v>6746</v>
      </c>
      <c r="J592" s="151">
        <v>7326</v>
      </c>
      <c r="K592" s="151">
        <v>13943</v>
      </c>
      <c r="L592" s="150">
        <v>0</v>
      </c>
    </row>
    <row r="593" spans="1:12" x14ac:dyDescent="0.3">
      <c r="A593" s="149" t="s">
        <v>944</v>
      </c>
      <c r="B593" s="150" t="s">
        <v>40</v>
      </c>
      <c r="C593" s="150" t="s">
        <v>945</v>
      </c>
      <c r="D593" s="150" t="s">
        <v>1599</v>
      </c>
      <c r="E593" s="150" t="s">
        <v>41</v>
      </c>
      <c r="F593" s="151">
        <v>6262</v>
      </c>
      <c r="G593" s="151">
        <v>7070</v>
      </c>
      <c r="H593" s="151">
        <v>7877</v>
      </c>
      <c r="I593" s="151">
        <v>8685</v>
      </c>
      <c r="J593" s="151">
        <v>9492</v>
      </c>
      <c r="K593" s="151">
        <v>13943</v>
      </c>
      <c r="L593" s="150">
        <v>0</v>
      </c>
    </row>
    <row r="594" spans="1:12" x14ac:dyDescent="0.3">
      <c r="A594" s="149" t="s">
        <v>946</v>
      </c>
      <c r="B594" s="150" t="s">
        <v>40</v>
      </c>
      <c r="C594" s="150" t="s">
        <v>947</v>
      </c>
      <c r="D594" s="150" t="s">
        <v>1600</v>
      </c>
      <c r="E594" s="150" t="s">
        <v>60</v>
      </c>
      <c r="F594" s="151">
        <v>6794</v>
      </c>
      <c r="G594" s="151">
        <v>7670</v>
      </c>
      <c r="H594" s="151">
        <v>8548</v>
      </c>
      <c r="I594" s="151">
        <v>9424</v>
      </c>
      <c r="J594" s="151">
        <v>10300</v>
      </c>
      <c r="K594" s="151">
        <v>13943</v>
      </c>
      <c r="L594" s="150">
        <v>0</v>
      </c>
    </row>
    <row r="595" spans="1:12" x14ac:dyDescent="0.3">
      <c r="A595" s="149" t="s">
        <v>948</v>
      </c>
      <c r="B595" s="150" t="s">
        <v>63</v>
      </c>
      <c r="C595" s="150" t="s">
        <v>949</v>
      </c>
      <c r="D595" s="150" t="s">
        <v>1601</v>
      </c>
      <c r="E595" s="150" t="s">
        <v>1330</v>
      </c>
      <c r="F595" s="151">
        <v>4149</v>
      </c>
      <c r="G595" s="151">
        <v>4630</v>
      </c>
      <c r="H595" s="151">
        <v>5111</v>
      </c>
      <c r="I595" s="151">
        <v>5592</v>
      </c>
      <c r="J595" s="151">
        <v>6073</v>
      </c>
      <c r="K595" s="151">
        <v>13943</v>
      </c>
      <c r="L595" s="150">
        <v>0</v>
      </c>
    </row>
    <row r="596" spans="1:12" x14ac:dyDescent="0.3">
      <c r="A596" s="149" t="s">
        <v>950</v>
      </c>
      <c r="B596" s="150" t="s">
        <v>63</v>
      </c>
      <c r="C596" s="150" t="s">
        <v>951</v>
      </c>
      <c r="D596" s="150" t="s">
        <v>1602</v>
      </c>
      <c r="E596" s="150" t="s">
        <v>1315</v>
      </c>
      <c r="F596" s="151">
        <v>4460</v>
      </c>
      <c r="G596" s="151">
        <v>4979</v>
      </c>
      <c r="H596" s="151">
        <v>5496</v>
      </c>
      <c r="I596" s="151">
        <v>6012</v>
      </c>
      <c r="J596" s="151">
        <v>6529</v>
      </c>
      <c r="K596" s="151">
        <v>13943</v>
      </c>
      <c r="L596" s="150">
        <v>0</v>
      </c>
    </row>
    <row r="597" spans="1:12" x14ac:dyDescent="0.3">
      <c r="A597" s="149" t="s">
        <v>952</v>
      </c>
      <c r="B597" s="150" t="s">
        <v>63</v>
      </c>
      <c r="C597" s="150" t="s">
        <v>953</v>
      </c>
      <c r="D597" s="150" t="s">
        <v>1603</v>
      </c>
      <c r="E597" s="150" t="s">
        <v>1093</v>
      </c>
      <c r="F597" s="151">
        <v>5479</v>
      </c>
      <c r="G597" s="151">
        <v>6186</v>
      </c>
      <c r="H597" s="151">
        <v>6893</v>
      </c>
      <c r="I597" s="151">
        <v>7599</v>
      </c>
      <c r="J597" s="151">
        <v>8306</v>
      </c>
      <c r="K597" s="151">
        <v>13943</v>
      </c>
      <c r="L597" s="150">
        <v>0</v>
      </c>
    </row>
    <row r="598" spans="1:12" x14ac:dyDescent="0.3">
      <c r="A598" s="149" t="s">
        <v>954</v>
      </c>
      <c r="B598" s="150" t="s">
        <v>63</v>
      </c>
      <c r="C598" s="150" t="s">
        <v>955</v>
      </c>
      <c r="D598" s="150" t="s">
        <v>1604</v>
      </c>
      <c r="E598" s="150" t="s">
        <v>421</v>
      </c>
      <c r="F598" s="151">
        <v>5945</v>
      </c>
      <c r="G598" s="151">
        <v>6712</v>
      </c>
      <c r="H598" s="151">
        <v>7479</v>
      </c>
      <c r="I598" s="151">
        <v>8246</v>
      </c>
      <c r="J598" s="151">
        <v>9012</v>
      </c>
      <c r="K598" s="151">
        <v>13943</v>
      </c>
      <c r="L598" s="150">
        <v>0</v>
      </c>
    </row>
    <row r="599" spans="1:12" x14ac:dyDescent="0.3">
      <c r="A599" s="149" t="s">
        <v>956</v>
      </c>
      <c r="B599" s="150" t="s">
        <v>63</v>
      </c>
      <c r="C599" s="150" t="s">
        <v>957</v>
      </c>
      <c r="D599" s="150" t="s">
        <v>1605</v>
      </c>
      <c r="E599" s="150" t="s">
        <v>589</v>
      </c>
      <c r="F599" s="151">
        <v>6551</v>
      </c>
      <c r="G599" s="151">
        <v>7568</v>
      </c>
      <c r="H599" s="151">
        <v>8584</v>
      </c>
      <c r="I599" s="151">
        <v>9600</v>
      </c>
      <c r="J599" s="151">
        <v>10616</v>
      </c>
      <c r="K599" s="151">
        <v>13943</v>
      </c>
      <c r="L599" s="150">
        <v>0</v>
      </c>
    </row>
    <row r="600" spans="1:12" x14ac:dyDescent="0.3">
      <c r="A600" s="149" t="s">
        <v>958</v>
      </c>
      <c r="B600" s="150" t="s">
        <v>40</v>
      </c>
      <c r="C600" s="150" t="s">
        <v>959</v>
      </c>
      <c r="D600" s="150" t="s">
        <v>1606</v>
      </c>
      <c r="E600" s="150" t="s">
        <v>494</v>
      </c>
      <c r="F600" s="151">
        <v>5005</v>
      </c>
      <c r="G600" s="151">
        <v>5585</v>
      </c>
      <c r="H600" s="151">
        <v>6166</v>
      </c>
      <c r="I600" s="151">
        <v>6746</v>
      </c>
      <c r="J600" s="151">
        <v>7326</v>
      </c>
      <c r="K600" s="151">
        <v>13943</v>
      </c>
      <c r="L600" s="150">
        <v>0</v>
      </c>
    </row>
    <row r="601" spans="1:12" x14ac:dyDescent="0.3">
      <c r="A601" s="149" t="s">
        <v>960</v>
      </c>
      <c r="B601" s="150" t="s">
        <v>162</v>
      </c>
      <c r="C601" s="150" t="s">
        <v>961</v>
      </c>
      <c r="D601" s="150" t="s">
        <v>1607</v>
      </c>
      <c r="E601" s="150" t="s">
        <v>1255</v>
      </c>
      <c r="F601" s="151">
        <v>3011</v>
      </c>
      <c r="G601" s="151">
        <v>3328</v>
      </c>
      <c r="H601" s="151">
        <v>3647</v>
      </c>
      <c r="I601" s="151">
        <v>3963</v>
      </c>
      <c r="J601" s="151">
        <v>4281</v>
      </c>
      <c r="K601" s="151">
        <v>13943</v>
      </c>
      <c r="L601" s="150">
        <v>1</v>
      </c>
    </row>
    <row r="602" spans="1:12" x14ac:dyDescent="0.3">
      <c r="A602" s="149" t="s">
        <v>962</v>
      </c>
      <c r="B602" s="150" t="s">
        <v>162</v>
      </c>
      <c r="C602" s="150" t="s">
        <v>963</v>
      </c>
      <c r="D602" s="150" t="s">
        <v>1608</v>
      </c>
      <c r="E602" s="150" t="s">
        <v>1235</v>
      </c>
      <c r="F602" s="151">
        <v>3479</v>
      </c>
      <c r="G602" s="151">
        <v>3847</v>
      </c>
      <c r="H602" s="151">
        <v>4214</v>
      </c>
      <c r="I602" s="151">
        <v>4581</v>
      </c>
      <c r="J602" s="151">
        <v>4947</v>
      </c>
      <c r="K602" s="151">
        <v>13943</v>
      </c>
      <c r="L602" s="150">
        <v>1</v>
      </c>
    </row>
    <row r="603" spans="1:12" x14ac:dyDescent="0.3">
      <c r="A603" s="149" t="s">
        <v>964</v>
      </c>
      <c r="B603" s="150" t="s">
        <v>162</v>
      </c>
      <c r="C603" s="150" t="s">
        <v>965</v>
      </c>
      <c r="D603" s="150" t="s">
        <v>1609</v>
      </c>
      <c r="E603" s="150" t="s">
        <v>644</v>
      </c>
      <c r="F603" s="151">
        <v>4022</v>
      </c>
      <c r="G603" s="151">
        <v>4445</v>
      </c>
      <c r="H603" s="151">
        <v>4871</v>
      </c>
      <c r="I603" s="151">
        <v>5295</v>
      </c>
      <c r="J603" s="151">
        <v>5718</v>
      </c>
      <c r="K603" s="151">
        <v>13943</v>
      </c>
      <c r="L603" s="150">
        <v>1</v>
      </c>
    </row>
    <row r="604" spans="1:12" x14ac:dyDescent="0.3">
      <c r="A604" s="149" t="s">
        <v>2270</v>
      </c>
      <c r="B604" s="150" t="s">
        <v>40</v>
      </c>
      <c r="C604" s="150" t="s">
        <v>2271</v>
      </c>
      <c r="D604" s="150" t="s">
        <v>2272</v>
      </c>
      <c r="E604" s="150" t="s">
        <v>1129</v>
      </c>
      <c r="F604" s="151">
        <v>3244</v>
      </c>
      <c r="G604" s="151">
        <v>3619</v>
      </c>
      <c r="H604" s="151">
        <v>3995</v>
      </c>
      <c r="I604" s="151">
        <v>4371</v>
      </c>
      <c r="J604" s="151">
        <v>4747</v>
      </c>
      <c r="K604" s="151">
        <v>13943</v>
      </c>
      <c r="L604" s="150">
        <v>0</v>
      </c>
    </row>
    <row r="605" spans="1:12" x14ac:dyDescent="0.3">
      <c r="A605" s="149" t="s">
        <v>2273</v>
      </c>
      <c r="B605" s="150" t="s">
        <v>40</v>
      </c>
      <c r="C605" s="150" t="s">
        <v>2274</v>
      </c>
      <c r="D605" s="150" t="s">
        <v>2275</v>
      </c>
      <c r="E605" s="150" t="s">
        <v>1081</v>
      </c>
      <c r="F605" s="151">
        <v>3486</v>
      </c>
      <c r="G605" s="151">
        <v>3890</v>
      </c>
      <c r="H605" s="151">
        <v>4294</v>
      </c>
      <c r="I605" s="151">
        <v>4698</v>
      </c>
      <c r="J605" s="151">
        <v>5102</v>
      </c>
      <c r="K605" s="151">
        <v>13943</v>
      </c>
      <c r="L605" s="150">
        <v>0</v>
      </c>
    </row>
    <row r="606" spans="1:12" x14ac:dyDescent="0.3">
      <c r="A606" s="149" t="s">
        <v>2276</v>
      </c>
      <c r="B606" s="150" t="s">
        <v>40</v>
      </c>
      <c r="C606" s="150" t="s">
        <v>2277</v>
      </c>
      <c r="D606" s="150" t="s">
        <v>2278</v>
      </c>
      <c r="E606" s="150" t="s">
        <v>1083</v>
      </c>
      <c r="F606" s="151">
        <v>4028</v>
      </c>
      <c r="G606" s="151">
        <v>4494</v>
      </c>
      <c r="H606" s="151">
        <v>4962</v>
      </c>
      <c r="I606" s="151">
        <v>5428</v>
      </c>
      <c r="J606" s="151">
        <v>5896</v>
      </c>
      <c r="K606" s="151">
        <v>13943</v>
      </c>
      <c r="L606" s="150">
        <v>0</v>
      </c>
    </row>
    <row r="607" spans="1:12" x14ac:dyDescent="0.3">
      <c r="A607" s="149" t="s">
        <v>2279</v>
      </c>
      <c r="B607" s="150" t="s">
        <v>40</v>
      </c>
      <c r="C607" s="150" t="s">
        <v>2280</v>
      </c>
      <c r="D607" s="150" t="s">
        <v>2281</v>
      </c>
      <c r="E607" s="150" t="s">
        <v>494</v>
      </c>
      <c r="F607" s="151">
        <v>5005</v>
      </c>
      <c r="G607" s="151">
        <v>5585</v>
      </c>
      <c r="H607" s="151">
        <v>6166</v>
      </c>
      <c r="I607" s="151">
        <v>6746</v>
      </c>
      <c r="J607" s="151">
        <v>7326</v>
      </c>
      <c r="K607" s="151">
        <v>13943</v>
      </c>
      <c r="L607" s="150">
        <v>0</v>
      </c>
    </row>
    <row r="608" spans="1:12" x14ac:dyDescent="0.3">
      <c r="A608" s="149" t="s">
        <v>2282</v>
      </c>
      <c r="B608" s="150" t="s">
        <v>40</v>
      </c>
      <c r="C608" s="150" t="s">
        <v>2283</v>
      </c>
      <c r="D608" s="150" t="s">
        <v>2284</v>
      </c>
      <c r="E608" s="150" t="s">
        <v>41</v>
      </c>
      <c r="F608" s="151">
        <v>6262</v>
      </c>
      <c r="G608" s="151">
        <v>7070</v>
      </c>
      <c r="H608" s="151">
        <v>7877</v>
      </c>
      <c r="I608" s="151">
        <v>8685</v>
      </c>
      <c r="J608" s="151">
        <v>9492</v>
      </c>
      <c r="K608" s="151">
        <v>13943</v>
      </c>
      <c r="L608" s="150">
        <v>0</v>
      </c>
    </row>
    <row r="609" spans="1:12" x14ac:dyDescent="0.3">
      <c r="A609" s="149" t="s">
        <v>966</v>
      </c>
      <c r="B609" s="150" t="s">
        <v>40</v>
      </c>
      <c r="C609" s="150" t="s">
        <v>967</v>
      </c>
      <c r="D609" s="150" t="s">
        <v>1610</v>
      </c>
      <c r="E609" s="150" t="s">
        <v>180</v>
      </c>
      <c r="F609" s="151">
        <v>2428</v>
      </c>
      <c r="G609" s="151">
        <v>2709</v>
      </c>
      <c r="H609" s="151">
        <v>2991</v>
      </c>
      <c r="I609" s="151">
        <v>3272</v>
      </c>
      <c r="J609" s="151">
        <v>3554</v>
      </c>
      <c r="K609" s="151">
        <v>13943</v>
      </c>
      <c r="L609" s="150">
        <v>1</v>
      </c>
    </row>
    <row r="610" spans="1:12" x14ac:dyDescent="0.3">
      <c r="A610" s="149" t="s">
        <v>969</v>
      </c>
      <c r="B610" s="150" t="s">
        <v>40</v>
      </c>
      <c r="C610" s="150" t="s">
        <v>970</v>
      </c>
      <c r="D610" s="150" t="s">
        <v>1611</v>
      </c>
      <c r="E610" s="150" t="s">
        <v>1588</v>
      </c>
      <c r="F610" s="151">
        <v>2806</v>
      </c>
      <c r="G610" s="151">
        <v>3131</v>
      </c>
      <c r="H610" s="151">
        <v>3457</v>
      </c>
      <c r="I610" s="151">
        <v>3782</v>
      </c>
      <c r="J610" s="151">
        <v>4107</v>
      </c>
      <c r="K610" s="151">
        <v>13943</v>
      </c>
      <c r="L610" s="150">
        <v>1</v>
      </c>
    </row>
    <row r="611" spans="1:12" x14ac:dyDescent="0.3">
      <c r="A611" s="149" t="s">
        <v>971</v>
      </c>
      <c r="B611" s="150" t="s">
        <v>40</v>
      </c>
      <c r="C611" s="150" t="s">
        <v>972</v>
      </c>
      <c r="D611" s="150" t="s">
        <v>1612</v>
      </c>
      <c r="E611" s="150" t="s">
        <v>682</v>
      </c>
      <c r="F611" s="151">
        <v>3016</v>
      </c>
      <c r="G611" s="151">
        <v>3366</v>
      </c>
      <c r="H611" s="151">
        <v>3716</v>
      </c>
      <c r="I611" s="151">
        <v>4066</v>
      </c>
      <c r="J611" s="151">
        <v>4416</v>
      </c>
      <c r="K611" s="151">
        <v>13943</v>
      </c>
      <c r="L611" s="150">
        <v>1</v>
      </c>
    </row>
    <row r="612" spans="1:12" x14ac:dyDescent="0.3">
      <c r="A612" s="149" t="s">
        <v>973</v>
      </c>
      <c r="B612" s="150" t="s">
        <v>40</v>
      </c>
      <c r="C612" s="150" t="s">
        <v>974</v>
      </c>
      <c r="D612" s="150" t="s">
        <v>1613</v>
      </c>
      <c r="E612" s="150" t="s">
        <v>1129</v>
      </c>
      <c r="F612" s="151">
        <v>3244</v>
      </c>
      <c r="G612" s="151">
        <v>3619</v>
      </c>
      <c r="H612" s="151">
        <v>3995</v>
      </c>
      <c r="I612" s="151">
        <v>4371</v>
      </c>
      <c r="J612" s="151">
        <v>4747</v>
      </c>
      <c r="K612" s="151">
        <v>13943</v>
      </c>
      <c r="L612" s="150">
        <v>1</v>
      </c>
    </row>
    <row r="613" spans="1:12" x14ac:dyDescent="0.3">
      <c r="A613" s="149" t="s">
        <v>975</v>
      </c>
      <c r="B613" s="150" t="s">
        <v>40</v>
      </c>
      <c r="C613" s="150" t="s">
        <v>976</v>
      </c>
      <c r="D613" s="150" t="s">
        <v>1614</v>
      </c>
      <c r="E613" s="150" t="s">
        <v>676</v>
      </c>
      <c r="F613" s="151">
        <v>4331</v>
      </c>
      <c r="G613" s="151">
        <v>4833</v>
      </c>
      <c r="H613" s="151">
        <v>5335</v>
      </c>
      <c r="I613" s="151">
        <v>5836</v>
      </c>
      <c r="J613" s="151">
        <v>6338</v>
      </c>
      <c r="K613" s="151">
        <v>13943</v>
      </c>
      <c r="L613" s="150">
        <v>0</v>
      </c>
    </row>
    <row r="614" spans="1:12" x14ac:dyDescent="0.3">
      <c r="A614" s="149" t="s">
        <v>977</v>
      </c>
      <c r="B614" s="150" t="s">
        <v>40</v>
      </c>
      <c r="C614" s="150" t="s">
        <v>978</v>
      </c>
      <c r="D614" s="150" t="s">
        <v>1615</v>
      </c>
      <c r="E614" s="150" t="s">
        <v>494</v>
      </c>
      <c r="F614" s="151">
        <v>5005</v>
      </c>
      <c r="G614" s="151">
        <v>5585</v>
      </c>
      <c r="H614" s="151">
        <v>6166</v>
      </c>
      <c r="I614" s="151">
        <v>6746</v>
      </c>
      <c r="J614" s="151">
        <v>7326</v>
      </c>
      <c r="K614" s="151">
        <v>13943</v>
      </c>
      <c r="L614" s="150">
        <v>0</v>
      </c>
    </row>
    <row r="615" spans="1:12" x14ac:dyDescent="0.3">
      <c r="A615" s="149" t="s">
        <v>979</v>
      </c>
      <c r="B615" s="150" t="s">
        <v>40</v>
      </c>
      <c r="C615" s="150" t="s">
        <v>980</v>
      </c>
      <c r="D615" s="150" t="s">
        <v>1616</v>
      </c>
      <c r="E615" s="150" t="s">
        <v>51</v>
      </c>
      <c r="F615" s="151">
        <v>3747</v>
      </c>
      <c r="G615" s="151">
        <v>4182</v>
      </c>
      <c r="H615" s="151">
        <v>4617</v>
      </c>
      <c r="I615" s="151">
        <v>5051</v>
      </c>
      <c r="J615" s="151">
        <v>5486</v>
      </c>
      <c r="K615" s="151">
        <v>13943</v>
      </c>
      <c r="L615" s="150">
        <v>0</v>
      </c>
    </row>
    <row r="616" spans="1:12" x14ac:dyDescent="0.3">
      <c r="A616" s="149" t="s">
        <v>981</v>
      </c>
      <c r="B616" s="150" t="s">
        <v>40</v>
      </c>
      <c r="C616" s="150" t="s">
        <v>982</v>
      </c>
      <c r="D616" s="150" t="s">
        <v>1617</v>
      </c>
      <c r="E616" s="150" t="s">
        <v>41</v>
      </c>
      <c r="F616" s="151">
        <v>6262</v>
      </c>
      <c r="G616" s="151">
        <v>7070</v>
      </c>
      <c r="H616" s="151">
        <v>7877</v>
      </c>
      <c r="I616" s="151">
        <v>8685</v>
      </c>
      <c r="J616" s="151">
        <v>9492</v>
      </c>
      <c r="K616" s="151">
        <v>13943</v>
      </c>
      <c r="L616" s="150">
        <v>0</v>
      </c>
    </row>
    <row r="617" spans="1:12" x14ac:dyDescent="0.3">
      <c r="A617" s="149" t="s">
        <v>983</v>
      </c>
      <c r="B617" s="150" t="s">
        <v>40</v>
      </c>
      <c r="C617" s="150" t="s">
        <v>984</v>
      </c>
      <c r="D617" s="150" t="s">
        <v>1618</v>
      </c>
      <c r="E617" s="150" t="s">
        <v>60</v>
      </c>
      <c r="F617" s="151">
        <v>6794</v>
      </c>
      <c r="G617" s="151">
        <v>7670</v>
      </c>
      <c r="H617" s="151">
        <v>8548</v>
      </c>
      <c r="I617" s="151">
        <v>9424</v>
      </c>
      <c r="J617" s="151">
        <v>10300</v>
      </c>
      <c r="K617" s="151">
        <v>13943</v>
      </c>
      <c r="L617" s="150">
        <v>0</v>
      </c>
    </row>
    <row r="618" spans="1:12" x14ac:dyDescent="0.3">
      <c r="A618" s="149" t="s">
        <v>985</v>
      </c>
      <c r="B618" s="150" t="s">
        <v>40</v>
      </c>
      <c r="C618" s="150" t="s">
        <v>986</v>
      </c>
      <c r="D618" s="150" t="s">
        <v>1619</v>
      </c>
      <c r="E618" s="150" t="s">
        <v>1129</v>
      </c>
      <c r="F618" s="151">
        <v>3244</v>
      </c>
      <c r="G618" s="151">
        <v>3619</v>
      </c>
      <c r="H618" s="151">
        <v>3995</v>
      </c>
      <c r="I618" s="151">
        <v>4371</v>
      </c>
      <c r="J618" s="151">
        <v>4747</v>
      </c>
      <c r="K618" s="151">
        <v>13943</v>
      </c>
      <c r="L618" s="150">
        <v>1</v>
      </c>
    </row>
    <row r="619" spans="1:12" x14ac:dyDescent="0.3">
      <c r="A619" s="149" t="s">
        <v>987</v>
      </c>
      <c r="B619" s="150" t="s">
        <v>40</v>
      </c>
      <c r="C619" s="150" t="s">
        <v>988</v>
      </c>
      <c r="D619" s="150" t="s">
        <v>1620</v>
      </c>
      <c r="E619" s="150" t="s">
        <v>51</v>
      </c>
      <c r="F619" s="151">
        <v>3747</v>
      </c>
      <c r="G619" s="151">
        <v>4182</v>
      </c>
      <c r="H619" s="151">
        <v>4617</v>
      </c>
      <c r="I619" s="151">
        <v>5051</v>
      </c>
      <c r="J619" s="151">
        <v>5486</v>
      </c>
      <c r="K619" s="151">
        <v>13943</v>
      </c>
      <c r="L619" s="150">
        <v>1</v>
      </c>
    </row>
    <row r="620" spans="1:12" x14ac:dyDescent="0.3">
      <c r="A620" s="149" t="s">
        <v>989</v>
      </c>
      <c r="B620" s="150" t="s">
        <v>40</v>
      </c>
      <c r="C620" s="150" t="s">
        <v>990</v>
      </c>
      <c r="D620" s="150" t="s">
        <v>1621</v>
      </c>
      <c r="E620" s="150" t="s">
        <v>676</v>
      </c>
      <c r="F620" s="151">
        <v>4331</v>
      </c>
      <c r="G620" s="151">
        <v>4833</v>
      </c>
      <c r="H620" s="151">
        <v>5335</v>
      </c>
      <c r="I620" s="151">
        <v>5836</v>
      </c>
      <c r="J620" s="151">
        <v>6338</v>
      </c>
      <c r="K620" s="151">
        <v>13943</v>
      </c>
      <c r="L620" s="150">
        <v>0</v>
      </c>
    </row>
    <row r="621" spans="1:12" x14ac:dyDescent="0.3">
      <c r="A621" s="149" t="s">
        <v>991</v>
      </c>
      <c r="B621" s="150" t="s">
        <v>40</v>
      </c>
      <c r="C621" s="150" t="s">
        <v>992</v>
      </c>
      <c r="D621" s="150" t="s">
        <v>1622</v>
      </c>
      <c r="E621" s="150" t="s">
        <v>494</v>
      </c>
      <c r="F621" s="151">
        <v>5005</v>
      </c>
      <c r="G621" s="151">
        <v>5585</v>
      </c>
      <c r="H621" s="151">
        <v>6166</v>
      </c>
      <c r="I621" s="151">
        <v>6746</v>
      </c>
      <c r="J621" s="151">
        <v>7326</v>
      </c>
      <c r="K621" s="151">
        <v>13943</v>
      </c>
      <c r="L621" s="150">
        <v>0</v>
      </c>
    </row>
    <row r="622" spans="1:12" x14ac:dyDescent="0.3">
      <c r="A622" s="149" t="s">
        <v>993</v>
      </c>
      <c r="B622" s="150" t="s">
        <v>40</v>
      </c>
      <c r="C622" s="150" t="s">
        <v>994</v>
      </c>
      <c r="D622" s="150" t="s">
        <v>1623</v>
      </c>
      <c r="E622" s="150" t="s">
        <v>131</v>
      </c>
      <c r="F622" s="151">
        <v>5629</v>
      </c>
      <c r="G622" s="151">
        <v>6503</v>
      </c>
      <c r="H622" s="151">
        <v>7376</v>
      </c>
      <c r="I622" s="151">
        <v>8250</v>
      </c>
      <c r="J622" s="151">
        <v>9122</v>
      </c>
      <c r="K622" s="151">
        <v>13943</v>
      </c>
      <c r="L622" s="150">
        <v>0</v>
      </c>
    </row>
    <row r="623" spans="1:12" x14ac:dyDescent="0.3">
      <c r="A623" s="149" t="s">
        <v>995</v>
      </c>
      <c r="B623" s="150" t="s">
        <v>40</v>
      </c>
      <c r="C623" s="150" t="s">
        <v>996</v>
      </c>
      <c r="D623" s="150" t="s">
        <v>1624</v>
      </c>
      <c r="E623" s="150" t="s">
        <v>1087</v>
      </c>
      <c r="F623" s="151">
        <v>2627</v>
      </c>
      <c r="G623" s="151">
        <v>2897</v>
      </c>
      <c r="H623" s="151">
        <v>3167</v>
      </c>
      <c r="I623" s="151">
        <v>3437</v>
      </c>
      <c r="J623" s="151">
        <v>3708</v>
      </c>
      <c r="K623" s="151">
        <v>13943</v>
      </c>
      <c r="L623" s="150">
        <v>1</v>
      </c>
    </row>
    <row r="624" spans="1:12" x14ac:dyDescent="0.3">
      <c r="A624" s="149" t="s">
        <v>997</v>
      </c>
      <c r="B624" s="150" t="s">
        <v>40</v>
      </c>
      <c r="C624" s="150" t="s">
        <v>998</v>
      </c>
      <c r="D624" s="150" t="s">
        <v>1625</v>
      </c>
      <c r="E624" s="150" t="s">
        <v>1455</v>
      </c>
      <c r="F624" s="151">
        <v>2824</v>
      </c>
      <c r="G624" s="151">
        <v>3114</v>
      </c>
      <c r="H624" s="151">
        <v>3405</v>
      </c>
      <c r="I624" s="151">
        <v>3695</v>
      </c>
      <c r="J624" s="151">
        <v>3986</v>
      </c>
      <c r="K624" s="151">
        <v>13943</v>
      </c>
      <c r="L624" s="150">
        <v>1</v>
      </c>
    </row>
    <row r="625" spans="1:12" x14ac:dyDescent="0.3">
      <c r="A625" s="149" t="s">
        <v>999</v>
      </c>
      <c r="B625" s="150" t="s">
        <v>40</v>
      </c>
      <c r="C625" s="150" t="s">
        <v>1000</v>
      </c>
      <c r="D625" s="150" t="s">
        <v>1626</v>
      </c>
      <c r="E625" s="150" t="s">
        <v>673</v>
      </c>
      <c r="F625" s="151">
        <v>3508</v>
      </c>
      <c r="G625" s="151">
        <v>3868</v>
      </c>
      <c r="H625" s="151">
        <v>4230</v>
      </c>
      <c r="I625" s="151">
        <v>4590</v>
      </c>
      <c r="J625" s="151">
        <v>4951</v>
      </c>
      <c r="K625" s="151">
        <v>13943</v>
      </c>
      <c r="L625" s="150">
        <v>1</v>
      </c>
    </row>
    <row r="626" spans="1:12" x14ac:dyDescent="0.3">
      <c r="A626" s="149" t="s">
        <v>1001</v>
      </c>
      <c r="B626" s="150" t="s">
        <v>40</v>
      </c>
      <c r="C626" s="150" t="s">
        <v>1002</v>
      </c>
      <c r="D626" s="150" t="s">
        <v>1627</v>
      </c>
      <c r="E626" s="150" t="s">
        <v>968</v>
      </c>
      <c r="F626" s="151">
        <v>3772</v>
      </c>
      <c r="G626" s="151">
        <v>4160</v>
      </c>
      <c r="H626" s="151">
        <v>4547</v>
      </c>
      <c r="I626" s="151">
        <v>4935</v>
      </c>
      <c r="J626" s="151">
        <v>5323</v>
      </c>
      <c r="K626" s="151">
        <v>13943</v>
      </c>
      <c r="L626" s="150">
        <v>1</v>
      </c>
    </row>
    <row r="627" spans="1:12" x14ac:dyDescent="0.3">
      <c r="A627" s="149" t="s">
        <v>1003</v>
      </c>
      <c r="B627" s="150" t="s">
        <v>40</v>
      </c>
      <c r="C627" s="150" t="s">
        <v>1004</v>
      </c>
      <c r="D627" s="150" t="s">
        <v>1628</v>
      </c>
      <c r="E627" s="150" t="s">
        <v>128</v>
      </c>
      <c r="F627" s="151">
        <v>4686</v>
      </c>
      <c r="G627" s="151">
        <v>5168</v>
      </c>
      <c r="H627" s="151">
        <v>5649</v>
      </c>
      <c r="I627" s="151">
        <v>6131</v>
      </c>
      <c r="J627" s="151">
        <v>6614</v>
      </c>
      <c r="K627" s="151">
        <v>13943</v>
      </c>
      <c r="L627" s="150">
        <v>1</v>
      </c>
    </row>
    <row r="628" spans="1:12" x14ac:dyDescent="0.3">
      <c r="A628" s="149" t="s">
        <v>1005</v>
      </c>
      <c r="B628" s="150" t="s">
        <v>72</v>
      </c>
      <c r="C628" s="150" t="s">
        <v>1006</v>
      </c>
      <c r="D628" s="150" t="s">
        <v>1629</v>
      </c>
      <c r="E628" s="150" t="s">
        <v>1471</v>
      </c>
      <c r="F628" s="151">
        <v>2040</v>
      </c>
      <c r="G628" s="151">
        <v>2255</v>
      </c>
      <c r="H628" s="151">
        <v>2470</v>
      </c>
      <c r="I628" s="151">
        <v>2686</v>
      </c>
      <c r="J628" s="151">
        <v>2901</v>
      </c>
      <c r="K628" s="151">
        <v>13943</v>
      </c>
      <c r="L628" s="150">
        <v>1</v>
      </c>
    </row>
    <row r="629" spans="1:12" x14ac:dyDescent="0.3">
      <c r="A629" s="149" t="s">
        <v>1007</v>
      </c>
      <c r="B629" s="150" t="s">
        <v>72</v>
      </c>
      <c r="C629" s="150" t="s">
        <v>1008</v>
      </c>
      <c r="D629" s="150" t="s">
        <v>1630</v>
      </c>
      <c r="E629" s="150" t="s">
        <v>1559</v>
      </c>
      <c r="F629" s="151">
        <v>2192</v>
      </c>
      <c r="G629" s="151">
        <v>2424</v>
      </c>
      <c r="H629" s="151">
        <v>2655</v>
      </c>
      <c r="I629" s="151">
        <v>2886</v>
      </c>
      <c r="J629" s="151">
        <v>3117</v>
      </c>
      <c r="K629" s="151">
        <v>13943</v>
      </c>
      <c r="L629" s="150">
        <v>1</v>
      </c>
    </row>
    <row r="630" spans="1:12" x14ac:dyDescent="0.3">
      <c r="A630" s="149" t="s">
        <v>1009</v>
      </c>
      <c r="B630" s="150" t="s">
        <v>72</v>
      </c>
      <c r="C630" s="150" t="s">
        <v>1010</v>
      </c>
      <c r="D630" s="150" t="s">
        <v>1631</v>
      </c>
      <c r="E630" s="150" t="s">
        <v>1102</v>
      </c>
      <c r="F630" s="151">
        <v>1765</v>
      </c>
      <c r="G630" s="151">
        <v>1951</v>
      </c>
      <c r="H630" s="151">
        <v>2137</v>
      </c>
      <c r="I630" s="151">
        <v>2324</v>
      </c>
      <c r="J630" s="151">
        <v>2508</v>
      </c>
      <c r="K630" s="151">
        <v>13943</v>
      </c>
      <c r="L630" s="150">
        <v>1</v>
      </c>
    </row>
    <row r="631" spans="1:12" x14ac:dyDescent="0.3">
      <c r="A631" s="149" t="s">
        <v>2285</v>
      </c>
      <c r="B631" s="150" t="s">
        <v>1013</v>
      </c>
      <c r="C631" s="150" t="s">
        <v>1012</v>
      </c>
      <c r="D631" s="150" t="s">
        <v>1632</v>
      </c>
      <c r="E631" s="150" t="s">
        <v>1014</v>
      </c>
      <c r="F631" s="151">
        <v>1440</v>
      </c>
      <c r="G631" s="151">
        <v>4926</v>
      </c>
      <c r="H631" s="151">
        <v>7692</v>
      </c>
      <c r="I631" s="151">
        <v>11177</v>
      </c>
      <c r="J631" s="151">
        <v>13943</v>
      </c>
      <c r="K631" s="151">
        <v>13943</v>
      </c>
      <c r="L631" s="150">
        <v>0</v>
      </c>
    </row>
    <row r="632" spans="1:12" x14ac:dyDescent="0.3">
      <c r="A632" s="149" t="s">
        <v>1015</v>
      </c>
      <c r="B632" s="150" t="s">
        <v>109</v>
      </c>
      <c r="C632" s="150" t="s">
        <v>1016</v>
      </c>
      <c r="D632" s="150" t="s">
        <v>1633</v>
      </c>
      <c r="E632" s="150" t="s">
        <v>1169</v>
      </c>
      <c r="F632" s="151">
        <v>3708</v>
      </c>
      <c r="G632" s="151">
        <v>4138</v>
      </c>
      <c r="H632" s="151">
        <v>4567</v>
      </c>
      <c r="I632" s="151">
        <v>4997</v>
      </c>
      <c r="J632" s="151">
        <v>5426</v>
      </c>
      <c r="K632" s="151">
        <v>13943</v>
      </c>
      <c r="L632" s="150">
        <v>1</v>
      </c>
    </row>
    <row r="633" spans="1:12" x14ac:dyDescent="0.3">
      <c r="A633" s="149" t="s">
        <v>1017</v>
      </c>
      <c r="B633" s="150" t="s">
        <v>109</v>
      </c>
      <c r="C633" s="150" t="s">
        <v>1018</v>
      </c>
      <c r="D633" s="150" t="s">
        <v>1634</v>
      </c>
      <c r="E633" s="150" t="s">
        <v>190</v>
      </c>
      <c r="F633" s="151">
        <v>4952</v>
      </c>
      <c r="G633" s="151">
        <v>5525</v>
      </c>
      <c r="H633" s="151">
        <v>6101</v>
      </c>
      <c r="I633" s="151">
        <v>6674</v>
      </c>
      <c r="J633" s="151">
        <v>7247</v>
      </c>
      <c r="K633" s="151">
        <v>13943</v>
      </c>
      <c r="L633" s="150">
        <v>1</v>
      </c>
    </row>
    <row r="634" spans="1:12" x14ac:dyDescent="0.3">
      <c r="A634" s="149" t="s">
        <v>1019</v>
      </c>
      <c r="B634" s="150" t="s">
        <v>109</v>
      </c>
      <c r="C634" s="150" t="s">
        <v>1020</v>
      </c>
      <c r="D634" s="150" t="s">
        <v>1635</v>
      </c>
      <c r="E634" s="150" t="s">
        <v>525</v>
      </c>
      <c r="F634" s="151">
        <v>5262</v>
      </c>
      <c r="G634" s="151">
        <v>5942</v>
      </c>
      <c r="H634" s="151">
        <v>6620</v>
      </c>
      <c r="I634" s="151">
        <v>7298</v>
      </c>
      <c r="J634" s="151">
        <v>7977</v>
      </c>
      <c r="K634" s="151">
        <v>13943</v>
      </c>
      <c r="L634" s="150">
        <v>0</v>
      </c>
    </row>
    <row r="635" spans="1:12" x14ac:dyDescent="0.3">
      <c r="A635" s="149" t="s">
        <v>1021</v>
      </c>
      <c r="B635" s="150" t="s">
        <v>109</v>
      </c>
      <c r="C635" s="150" t="s">
        <v>1022</v>
      </c>
      <c r="D635" s="150" t="s">
        <v>1636</v>
      </c>
      <c r="E635" s="150" t="s">
        <v>225</v>
      </c>
      <c r="F635" s="151">
        <v>5709</v>
      </c>
      <c r="G635" s="151">
        <v>6446</v>
      </c>
      <c r="H635" s="151">
        <v>7182</v>
      </c>
      <c r="I635" s="151">
        <v>7919</v>
      </c>
      <c r="J635" s="151">
        <v>8655</v>
      </c>
      <c r="K635" s="151">
        <v>13943</v>
      </c>
      <c r="L635" s="150">
        <v>0</v>
      </c>
    </row>
    <row r="636" spans="1:12" x14ac:dyDescent="0.3">
      <c r="A636" s="149" t="s">
        <v>1023</v>
      </c>
      <c r="B636" s="150" t="s">
        <v>109</v>
      </c>
      <c r="C636" s="150" t="s">
        <v>1024</v>
      </c>
      <c r="D636" s="150" t="s">
        <v>1637</v>
      </c>
      <c r="E636" s="150" t="s">
        <v>1366</v>
      </c>
      <c r="F636" s="151">
        <v>2776</v>
      </c>
      <c r="G636" s="151">
        <v>3099</v>
      </c>
      <c r="H636" s="151">
        <v>3420</v>
      </c>
      <c r="I636" s="151">
        <v>3741</v>
      </c>
      <c r="J636" s="151">
        <v>4063</v>
      </c>
      <c r="K636" s="151">
        <v>13943</v>
      </c>
      <c r="L636" s="150">
        <v>1</v>
      </c>
    </row>
    <row r="637" spans="1:12" x14ac:dyDescent="0.3">
      <c r="A637" s="149" t="s">
        <v>1025</v>
      </c>
      <c r="B637" s="150" t="s">
        <v>109</v>
      </c>
      <c r="C637" s="150" t="s">
        <v>1026</v>
      </c>
      <c r="D637" s="150" t="s">
        <v>1638</v>
      </c>
      <c r="E637" s="150" t="s">
        <v>1467</v>
      </c>
      <c r="F637" s="151">
        <v>3209</v>
      </c>
      <c r="G637" s="151">
        <v>3580</v>
      </c>
      <c r="H637" s="151">
        <v>3953</v>
      </c>
      <c r="I637" s="151">
        <v>4324</v>
      </c>
      <c r="J637" s="151">
        <v>4696</v>
      </c>
      <c r="K637" s="151">
        <v>13943</v>
      </c>
      <c r="L637" s="150">
        <v>1</v>
      </c>
    </row>
    <row r="638" spans="1:12" x14ac:dyDescent="0.3">
      <c r="A638" s="149" t="s">
        <v>1028</v>
      </c>
      <c r="B638" s="150" t="s">
        <v>109</v>
      </c>
      <c r="C638" s="150" t="s">
        <v>1029</v>
      </c>
      <c r="D638" s="150" t="s">
        <v>1639</v>
      </c>
      <c r="E638" s="150" t="s">
        <v>1167</v>
      </c>
      <c r="F638" s="151">
        <v>3449</v>
      </c>
      <c r="G638" s="151">
        <v>3848</v>
      </c>
      <c r="H638" s="151">
        <v>4248</v>
      </c>
      <c r="I638" s="151">
        <v>4648</v>
      </c>
      <c r="J638" s="151">
        <v>5047</v>
      </c>
      <c r="K638" s="151">
        <v>13943</v>
      </c>
      <c r="L638" s="150">
        <v>1</v>
      </c>
    </row>
    <row r="639" spans="1:12" x14ac:dyDescent="0.3">
      <c r="A639" s="149" t="s">
        <v>1030</v>
      </c>
      <c r="B639" s="150" t="s">
        <v>109</v>
      </c>
      <c r="C639" s="150" t="s">
        <v>1031</v>
      </c>
      <c r="D639" s="150" t="s">
        <v>1640</v>
      </c>
      <c r="E639" s="150" t="s">
        <v>1169</v>
      </c>
      <c r="F639" s="151">
        <v>3708</v>
      </c>
      <c r="G639" s="151">
        <v>4138</v>
      </c>
      <c r="H639" s="151">
        <v>4567</v>
      </c>
      <c r="I639" s="151">
        <v>4997</v>
      </c>
      <c r="J639" s="151">
        <v>5426</v>
      </c>
      <c r="K639" s="151">
        <v>13943</v>
      </c>
      <c r="L639" s="150">
        <v>1</v>
      </c>
    </row>
    <row r="640" spans="1:12" x14ac:dyDescent="0.3">
      <c r="A640" s="149" t="s">
        <v>2286</v>
      </c>
      <c r="B640" s="150" t="s">
        <v>40</v>
      </c>
      <c r="C640" s="150" t="s">
        <v>2287</v>
      </c>
      <c r="D640" s="150" t="s">
        <v>2288</v>
      </c>
      <c r="E640" s="150" t="s">
        <v>1129</v>
      </c>
      <c r="F640" s="151">
        <v>3244</v>
      </c>
      <c r="G640" s="151">
        <v>3619</v>
      </c>
      <c r="H640" s="151">
        <v>3995</v>
      </c>
      <c r="I640" s="151">
        <v>4371</v>
      </c>
      <c r="J640" s="151">
        <v>4747</v>
      </c>
      <c r="K640" s="151">
        <v>13943</v>
      </c>
      <c r="L640" s="150">
        <v>0</v>
      </c>
    </row>
    <row r="641" spans="1:12" x14ac:dyDescent="0.3">
      <c r="A641" s="149" t="s">
        <v>2289</v>
      </c>
      <c r="B641" s="150" t="s">
        <v>40</v>
      </c>
      <c r="C641" s="150" t="s">
        <v>2290</v>
      </c>
      <c r="D641" s="150" t="s">
        <v>2291</v>
      </c>
      <c r="E641" s="150" t="s">
        <v>1081</v>
      </c>
      <c r="F641" s="151">
        <v>3486</v>
      </c>
      <c r="G641" s="151">
        <v>3890</v>
      </c>
      <c r="H641" s="151">
        <v>4294</v>
      </c>
      <c r="I641" s="151">
        <v>4698</v>
      </c>
      <c r="J641" s="151">
        <v>5102</v>
      </c>
      <c r="K641" s="151">
        <v>13943</v>
      </c>
      <c r="L641" s="150">
        <v>0</v>
      </c>
    </row>
    <row r="642" spans="1:12" x14ac:dyDescent="0.3">
      <c r="A642" s="149" t="s">
        <v>2292</v>
      </c>
      <c r="B642" s="150" t="s">
        <v>40</v>
      </c>
      <c r="C642" s="150" t="s">
        <v>2293</v>
      </c>
      <c r="D642" s="150" t="s">
        <v>2294</v>
      </c>
      <c r="E642" s="150" t="s">
        <v>1083</v>
      </c>
      <c r="F642" s="151">
        <v>4028</v>
      </c>
      <c r="G642" s="151">
        <v>4494</v>
      </c>
      <c r="H642" s="151">
        <v>4962</v>
      </c>
      <c r="I642" s="151">
        <v>5428</v>
      </c>
      <c r="J642" s="151">
        <v>5896</v>
      </c>
      <c r="K642" s="151">
        <v>13943</v>
      </c>
      <c r="L642" s="150">
        <v>0</v>
      </c>
    </row>
    <row r="643" spans="1:12" x14ac:dyDescent="0.3">
      <c r="A643" s="149" t="s">
        <v>2295</v>
      </c>
      <c r="B643" s="150" t="s">
        <v>40</v>
      </c>
      <c r="C643" s="150" t="s">
        <v>2296</v>
      </c>
      <c r="D643" s="150" t="s">
        <v>2297</v>
      </c>
      <c r="E643" s="150" t="s">
        <v>494</v>
      </c>
      <c r="F643" s="151">
        <v>5005</v>
      </c>
      <c r="G643" s="151">
        <v>5585</v>
      </c>
      <c r="H643" s="151">
        <v>6166</v>
      </c>
      <c r="I643" s="151">
        <v>6746</v>
      </c>
      <c r="J643" s="151">
        <v>7326</v>
      </c>
      <c r="K643" s="151">
        <v>13943</v>
      </c>
      <c r="L643" s="150">
        <v>0</v>
      </c>
    </row>
    <row r="644" spans="1:12" x14ac:dyDescent="0.3">
      <c r="A644" s="149" t="s">
        <v>2298</v>
      </c>
      <c r="B644" s="150" t="s">
        <v>40</v>
      </c>
      <c r="C644" s="150" t="s">
        <v>2299</v>
      </c>
      <c r="D644" s="150" t="s">
        <v>2300</v>
      </c>
      <c r="E644" s="150" t="s">
        <v>41</v>
      </c>
      <c r="F644" s="151">
        <v>6262</v>
      </c>
      <c r="G644" s="151">
        <v>7070</v>
      </c>
      <c r="H644" s="151">
        <v>7877</v>
      </c>
      <c r="I644" s="151">
        <v>8685</v>
      </c>
      <c r="J644" s="151">
        <v>9492</v>
      </c>
      <c r="K644" s="151">
        <v>13943</v>
      </c>
      <c r="L644" s="150">
        <v>0</v>
      </c>
    </row>
    <row r="645" spans="1:12" x14ac:dyDescent="0.3">
      <c r="A645" s="149" t="s">
        <v>2301</v>
      </c>
      <c r="B645" s="150" t="s">
        <v>162</v>
      </c>
      <c r="C645" s="150" t="s">
        <v>1032</v>
      </c>
      <c r="D645" s="150" t="s">
        <v>1641</v>
      </c>
      <c r="E645" s="150" t="s">
        <v>1443</v>
      </c>
      <c r="F645" s="151">
        <v>2802</v>
      </c>
      <c r="G645" s="151">
        <v>3097</v>
      </c>
      <c r="H645" s="151">
        <v>3393</v>
      </c>
      <c r="I645" s="151">
        <v>3688</v>
      </c>
      <c r="J645" s="151">
        <v>3984</v>
      </c>
      <c r="K645" s="151">
        <v>13943</v>
      </c>
      <c r="L645" s="150">
        <v>1</v>
      </c>
    </row>
    <row r="646" spans="1:12" x14ac:dyDescent="0.3">
      <c r="A646" s="149" t="s">
        <v>2302</v>
      </c>
      <c r="B646" s="150" t="s">
        <v>162</v>
      </c>
      <c r="C646" s="150" t="s">
        <v>1033</v>
      </c>
      <c r="D646" s="150" t="s">
        <v>1642</v>
      </c>
      <c r="E646" s="150" t="s">
        <v>379</v>
      </c>
      <c r="F646" s="151">
        <v>3741</v>
      </c>
      <c r="G646" s="151">
        <v>4136</v>
      </c>
      <c r="H646" s="151">
        <v>4531</v>
      </c>
      <c r="I646" s="151">
        <v>4925</v>
      </c>
      <c r="J646" s="151">
        <v>5319</v>
      </c>
      <c r="K646" s="151">
        <v>13943</v>
      </c>
      <c r="L646" s="150">
        <v>1</v>
      </c>
    </row>
    <row r="647" spans="1:12" x14ac:dyDescent="0.3">
      <c r="A647" s="149" t="s">
        <v>1034</v>
      </c>
      <c r="B647" s="150" t="s">
        <v>162</v>
      </c>
      <c r="C647" s="150" t="s">
        <v>1035</v>
      </c>
      <c r="D647" s="150" t="s">
        <v>1643</v>
      </c>
      <c r="E647" s="150" t="s">
        <v>644</v>
      </c>
      <c r="F647" s="151">
        <v>4022</v>
      </c>
      <c r="G647" s="151">
        <v>4445</v>
      </c>
      <c r="H647" s="151">
        <v>4871</v>
      </c>
      <c r="I647" s="151">
        <v>5295</v>
      </c>
      <c r="J647" s="151">
        <v>5718</v>
      </c>
      <c r="K647" s="151">
        <v>13943</v>
      </c>
      <c r="L647" s="150">
        <v>0</v>
      </c>
    </row>
    <row r="648" spans="1:12" x14ac:dyDescent="0.3">
      <c r="A648" s="149" t="s">
        <v>1036</v>
      </c>
      <c r="B648" s="150" t="s">
        <v>72</v>
      </c>
      <c r="C648" s="150" t="s">
        <v>1037</v>
      </c>
      <c r="D648" s="150" t="s">
        <v>1644</v>
      </c>
      <c r="E648" s="150" t="s">
        <v>1175</v>
      </c>
      <c r="F648" s="151">
        <v>2977</v>
      </c>
      <c r="G648" s="151">
        <v>3283</v>
      </c>
      <c r="H648" s="151">
        <v>3590</v>
      </c>
      <c r="I648" s="151">
        <v>3896</v>
      </c>
      <c r="J648" s="151">
        <v>4203</v>
      </c>
      <c r="K648" s="151">
        <v>13943</v>
      </c>
      <c r="L648" s="150">
        <v>1</v>
      </c>
    </row>
    <row r="649" spans="1:12" x14ac:dyDescent="0.3">
      <c r="A649" s="149" t="s">
        <v>1038</v>
      </c>
      <c r="B649" s="150" t="s">
        <v>72</v>
      </c>
      <c r="C649" s="150" t="s">
        <v>1039</v>
      </c>
      <c r="D649" s="150" t="s">
        <v>1645</v>
      </c>
      <c r="E649" s="150" t="s">
        <v>1295</v>
      </c>
      <c r="F649" s="151">
        <v>2769</v>
      </c>
      <c r="G649" s="151">
        <v>3054</v>
      </c>
      <c r="H649" s="151">
        <v>3338</v>
      </c>
      <c r="I649" s="151">
        <v>3623</v>
      </c>
      <c r="J649" s="151">
        <v>3909</v>
      </c>
      <c r="K649" s="151">
        <v>13943</v>
      </c>
      <c r="L649" s="150">
        <v>1</v>
      </c>
    </row>
    <row r="650" spans="1:12" x14ac:dyDescent="0.3">
      <c r="A650" s="149" t="s">
        <v>1040</v>
      </c>
      <c r="B650" s="150" t="s">
        <v>162</v>
      </c>
      <c r="C650" s="150" t="s">
        <v>1041</v>
      </c>
      <c r="D650" s="150" t="s">
        <v>1646</v>
      </c>
      <c r="E650" s="150" t="s">
        <v>644</v>
      </c>
      <c r="F650" s="151">
        <v>4022</v>
      </c>
      <c r="G650" s="151">
        <v>4445</v>
      </c>
      <c r="H650" s="151">
        <v>4871</v>
      </c>
      <c r="I650" s="151">
        <v>5295</v>
      </c>
      <c r="J650" s="151">
        <v>5718</v>
      </c>
      <c r="K650" s="151">
        <v>13943</v>
      </c>
      <c r="L650" s="150">
        <v>1</v>
      </c>
    </row>
    <row r="651" spans="1:12" x14ac:dyDescent="0.3">
      <c r="A651" s="149" t="s">
        <v>1042</v>
      </c>
      <c r="B651" s="150" t="s">
        <v>162</v>
      </c>
      <c r="C651" s="150" t="s">
        <v>1043</v>
      </c>
      <c r="D651" s="150" t="s">
        <v>1647</v>
      </c>
      <c r="E651" s="150" t="s">
        <v>1387</v>
      </c>
      <c r="F651" s="151">
        <v>4647</v>
      </c>
      <c r="G651" s="151">
        <v>5139</v>
      </c>
      <c r="H651" s="151">
        <v>5628</v>
      </c>
      <c r="I651" s="151">
        <v>6119</v>
      </c>
      <c r="J651" s="151">
        <v>6609</v>
      </c>
      <c r="K651" s="151">
        <v>13943</v>
      </c>
      <c r="L651" s="150">
        <v>1</v>
      </c>
    </row>
    <row r="652" spans="1:12" x14ac:dyDescent="0.3">
      <c r="A652" s="149" t="s">
        <v>1044</v>
      </c>
      <c r="B652" s="150" t="s">
        <v>109</v>
      </c>
      <c r="C652" s="150" t="s">
        <v>1045</v>
      </c>
      <c r="D652" s="150" t="s">
        <v>1648</v>
      </c>
      <c r="E652" s="150" t="s">
        <v>110</v>
      </c>
      <c r="F652" s="151">
        <v>6194</v>
      </c>
      <c r="G652" s="151">
        <v>6994</v>
      </c>
      <c r="H652" s="151">
        <v>7793</v>
      </c>
      <c r="I652" s="151">
        <v>8592</v>
      </c>
      <c r="J652" s="151">
        <v>9391</v>
      </c>
      <c r="K652" s="151">
        <v>13943</v>
      </c>
      <c r="L652" s="150">
        <v>0</v>
      </c>
    </row>
    <row r="653" spans="1:12" x14ac:dyDescent="0.3">
      <c r="A653" s="149" t="s">
        <v>1046</v>
      </c>
      <c r="B653" s="150" t="s">
        <v>109</v>
      </c>
      <c r="C653" s="150" t="s">
        <v>1047</v>
      </c>
      <c r="D653" s="150" t="s">
        <v>1649</v>
      </c>
      <c r="E653" s="150" t="s">
        <v>1052</v>
      </c>
      <c r="F653" s="151">
        <v>7293</v>
      </c>
      <c r="G653" s="151">
        <v>8234</v>
      </c>
      <c r="H653" s="151">
        <v>9175</v>
      </c>
      <c r="I653" s="151">
        <v>10115</v>
      </c>
      <c r="J653" s="151">
        <v>11056</v>
      </c>
      <c r="K653" s="151">
        <v>13943</v>
      </c>
      <c r="L653" s="150">
        <v>0</v>
      </c>
    </row>
    <row r="654" spans="1:12" x14ac:dyDescent="0.3">
      <c r="A654" s="149" t="s">
        <v>1048</v>
      </c>
      <c r="B654" s="150" t="s">
        <v>109</v>
      </c>
      <c r="C654" s="150" t="s">
        <v>1049</v>
      </c>
      <c r="D654" s="150" t="s">
        <v>1650</v>
      </c>
      <c r="E654" s="150" t="s">
        <v>1379</v>
      </c>
      <c r="F654" s="151">
        <v>7110</v>
      </c>
      <c r="G654" s="151">
        <v>8213</v>
      </c>
      <c r="H654" s="151">
        <v>9317</v>
      </c>
      <c r="I654" s="151">
        <v>10419</v>
      </c>
      <c r="J654" s="151">
        <v>11523</v>
      </c>
      <c r="K654" s="151">
        <v>13943</v>
      </c>
      <c r="L654" s="150">
        <v>0</v>
      </c>
    </row>
    <row r="655" spans="1:12" x14ac:dyDescent="0.3">
      <c r="A655" s="149" t="s">
        <v>1050</v>
      </c>
      <c r="B655" s="150" t="s">
        <v>109</v>
      </c>
      <c r="C655" s="150" t="s">
        <v>1051</v>
      </c>
      <c r="D655" s="150" t="s">
        <v>1651</v>
      </c>
      <c r="E655" s="150" t="s">
        <v>1366</v>
      </c>
      <c r="F655" s="151">
        <v>2776</v>
      </c>
      <c r="G655" s="151">
        <v>3099</v>
      </c>
      <c r="H655" s="151">
        <v>3420</v>
      </c>
      <c r="I655" s="151">
        <v>3741</v>
      </c>
      <c r="J655" s="151">
        <v>4063</v>
      </c>
      <c r="K655" s="151">
        <v>13943</v>
      </c>
      <c r="L655" s="150">
        <v>1</v>
      </c>
    </row>
    <row r="656" spans="1:12" x14ac:dyDescent="0.3">
      <c r="A656" s="149" t="s">
        <v>1053</v>
      </c>
      <c r="B656" s="150" t="s">
        <v>109</v>
      </c>
      <c r="C656" s="150" t="s">
        <v>1054</v>
      </c>
      <c r="D656" s="150" t="s">
        <v>1652</v>
      </c>
      <c r="E656" s="150" t="s">
        <v>1467</v>
      </c>
      <c r="F656" s="151">
        <v>3209</v>
      </c>
      <c r="G656" s="151">
        <v>3580</v>
      </c>
      <c r="H656" s="151">
        <v>3953</v>
      </c>
      <c r="I656" s="151">
        <v>4324</v>
      </c>
      <c r="J656" s="151">
        <v>4696</v>
      </c>
      <c r="K656" s="151">
        <v>13943</v>
      </c>
      <c r="L656" s="150">
        <v>1</v>
      </c>
    </row>
    <row r="657" spans="1:12" x14ac:dyDescent="0.3">
      <c r="A657" s="149" t="s">
        <v>1055</v>
      </c>
      <c r="B657" s="150" t="s">
        <v>109</v>
      </c>
      <c r="C657" s="150" t="s">
        <v>1056</v>
      </c>
      <c r="D657" s="150" t="s">
        <v>1653</v>
      </c>
      <c r="E657" s="150" t="s">
        <v>1167</v>
      </c>
      <c r="F657" s="151">
        <v>3449</v>
      </c>
      <c r="G657" s="151">
        <v>3848</v>
      </c>
      <c r="H657" s="151">
        <v>4248</v>
      </c>
      <c r="I657" s="151">
        <v>4648</v>
      </c>
      <c r="J657" s="151">
        <v>5047</v>
      </c>
      <c r="K657" s="151">
        <v>13943</v>
      </c>
      <c r="L657" s="150">
        <v>1</v>
      </c>
    </row>
    <row r="658" spans="1:12" x14ac:dyDescent="0.3">
      <c r="A658" s="149" t="s">
        <v>1057</v>
      </c>
      <c r="B658" s="150" t="s">
        <v>109</v>
      </c>
      <c r="C658" s="150" t="s">
        <v>1058</v>
      </c>
      <c r="D658" s="150" t="s">
        <v>1654</v>
      </c>
      <c r="E658" s="150" t="s">
        <v>1169</v>
      </c>
      <c r="F658" s="151">
        <v>3708</v>
      </c>
      <c r="G658" s="151">
        <v>4138</v>
      </c>
      <c r="H658" s="151">
        <v>4567</v>
      </c>
      <c r="I658" s="151">
        <v>4997</v>
      </c>
      <c r="J658" s="151">
        <v>5426</v>
      </c>
      <c r="K658" s="151">
        <v>13943</v>
      </c>
      <c r="L658" s="150">
        <v>1</v>
      </c>
    </row>
    <row r="659" spans="1:12" x14ac:dyDescent="0.3">
      <c r="A659" s="149" t="s">
        <v>1059</v>
      </c>
      <c r="B659" s="150" t="s">
        <v>40</v>
      </c>
      <c r="C659" s="150" t="s">
        <v>1060</v>
      </c>
      <c r="D659" s="150" t="s">
        <v>1655</v>
      </c>
      <c r="E659" s="150" t="s">
        <v>1129</v>
      </c>
      <c r="F659" s="151">
        <v>3244</v>
      </c>
      <c r="G659" s="151">
        <v>3619</v>
      </c>
      <c r="H659" s="151">
        <v>3995</v>
      </c>
      <c r="I659" s="151">
        <v>4371</v>
      </c>
      <c r="J659" s="151">
        <v>4747</v>
      </c>
      <c r="K659" s="151">
        <v>13943</v>
      </c>
      <c r="L659" s="150">
        <v>0</v>
      </c>
    </row>
    <row r="660" spans="1:12" x14ac:dyDescent="0.3">
      <c r="A660" s="149" t="s">
        <v>1061</v>
      </c>
      <c r="B660" s="150" t="s">
        <v>40</v>
      </c>
      <c r="C660" s="150" t="s">
        <v>1062</v>
      </c>
      <c r="D660" s="150" t="s">
        <v>1656</v>
      </c>
      <c r="E660" s="150" t="s">
        <v>51</v>
      </c>
      <c r="F660" s="151">
        <v>3747</v>
      </c>
      <c r="G660" s="151">
        <v>4182</v>
      </c>
      <c r="H660" s="151">
        <v>4617</v>
      </c>
      <c r="I660" s="151">
        <v>5051</v>
      </c>
      <c r="J660" s="151">
        <v>5486</v>
      </c>
      <c r="K660" s="151">
        <v>13943</v>
      </c>
      <c r="L660" s="150">
        <v>0</v>
      </c>
    </row>
    <row r="661" spans="1:12" x14ac:dyDescent="0.3">
      <c r="A661" s="149" t="s">
        <v>1063</v>
      </c>
      <c r="B661" s="150" t="s">
        <v>40</v>
      </c>
      <c r="C661" s="150" t="s">
        <v>1064</v>
      </c>
      <c r="D661" s="150" t="s">
        <v>1657</v>
      </c>
      <c r="E661" s="150" t="s">
        <v>676</v>
      </c>
      <c r="F661" s="151">
        <v>4331</v>
      </c>
      <c r="G661" s="151">
        <v>4833</v>
      </c>
      <c r="H661" s="151">
        <v>5335</v>
      </c>
      <c r="I661" s="151">
        <v>5836</v>
      </c>
      <c r="J661" s="151">
        <v>6338</v>
      </c>
      <c r="K661" s="151">
        <v>13943</v>
      </c>
      <c r="L661" s="150">
        <v>0</v>
      </c>
    </row>
    <row r="662" spans="1:12" x14ac:dyDescent="0.3">
      <c r="A662" s="149" t="s">
        <v>1065</v>
      </c>
      <c r="B662" s="150" t="s">
        <v>40</v>
      </c>
      <c r="C662" s="150" t="s">
        <v>1066</v>
      </c>
      <c r="D662" s="150" t="s">
        <v>1658</v>
      </c>
      <c r="E662" s="150" t="s">
        <v>679</v>
      </c>
      <c r="F662" s="151">
        <v>5319</v>
      </c>
      <c r="G662" s="151">
        <v>6005</v>
      </c>
      <c r="H662" s="151">
        <v>6691</v>
      </c>
      <c r="I662" s="151">
        <v>7378</v>
      </c>
      <c r="J662" s="151">
        <v>8063</v>
      </c>
      <c r="K662" s="151">
        <v>13943</v>
      </c>
      <c r="L662" s="150">
        <v>0</v>
      </c>
    </row>
    <row r="663" spans="1:12" x14ac:dyDescent="0.3">
      <c r="A663" s="149" t="s">
        <v>1067</v>
      </c>
      <c r="B663" s="150" t="s">
        <v>40</v>
      </c>
      <c r="C663" s="150" t="s">
        <v>1068</v>
      </c>
      <c r="D663" s="150" t="s">
        <v>1659</v>
      </c>
      <c r="E663" s="150" t="s">
        <v>151</v>
      </c>
      <c r="F663" s="151">
        <v>5771</v>
      </c>
      <c r="G663" s="151">
        <v>6516</v>
      </c>
      <c r="H663" s="151">
        <v>7259</v>
      </c>
      <c r="I663" s="151">
        <v>8005</v>
      </c>
      <c r="J663" s="151">
        <v>8749</v>
      </c>
      <c r="K663" s="151">
        <v>13943</v>
      </c>
      <c r="L663" s="150">
        <v>0</v>
      </c>
    </row>
    <row r="664" spans="1:12" x14ac:dyDescent="0.3">
      <c r="A664" s="149" t="s">
        <v>1069</v>
      </c>
      <c r="B664" s="150" t="s">
        <v>40</v>
      </c>
      <c r="C664" s="150" t="s">
        <v>1070</v>
      </c>
      <c r="D664" s="150" t="s">
        <v>1660</v>
      </c>
      <c r="E664" s="150" t="s">
        <v>685</v>
      </c>
      <c r="F664" s="151">
        <v>6361</v>
      </c>
      <c r="G664" s="151">
        <v>7347</v>
      </c>
      <c r="H664" s="151">
        <v>8333</v>
      </c>
      <c r="I664" s="151">
        <v>9320</v>
      </c>
      <c r="J664" s="151">
        <v>10306</v>
      </c>
      <c r="K664" s="151">
        <v>13943</v>
      </c>
      <c r="L664" s="150">
        <v>0</v>
      </c>
    </row>
    <row r="665" spans="1:12" x14ac:dyDescent="0.3">
      <c r="A665" s="149" t="s">
        <v>1071</v>
      </c>
      <c r="B665" s="150" t="s">
        <v>40</v>
      </c>
      <c r="C665" s="150" t="s">
        <v>1072</v>
      </c>
      <c r="D665" s="150" t="s">
        <v>1661</v>
      </c>
      <c r="E665" s="150" t="s">
        <v>685</v>
      </c>
      <c r="F665" s="151">
        <v>6361</v>
      </c>
      <c r="G665" s="151">
        <v>7347</v>
      </c>
      <c r="H665" s="151">
        <v>8333</v>
      </c>
      <c r="I665" s="151">
        <v>9320</v>
      </c>
      <c r="J665" s="151">
        <v>10306</v>
      </c>
      <c r="K665" s="151">
        <v>13943</v>
      </c>
      <c r="L665" s="150">
        <v>0</v>
      </c>
    </row>
    <row r="666" spans="1:12" x14ac:dyDescent="0.3">
      <c r="A666" s="149" t="s">
        <v>1073</v>
      </c>
      <c r="B666" s="150" t="s">
        <v>40</v>
      </c>
      <c r="C666" s="150" t="s">
        <v>1074</v>
      </c>
      <c r="D666" s="150" t="s">
        <v>1662</v>
      </c>
      <c r="E666" s="150" t="s">
        <v>1083</v>
      </c>
      <c r="F666" s="151">
        <v>4028</v>
      </c>
      <c r="G666" s="151">
        <v>4494</v>
      </c>
      <c r="H666" s="151">
        <v>4962</v>
      </c>
      <c r="I666" s="151">
        <v>5428</v>
      </c>
      <c r="J666" s="151">
        <v>5896</v>
      </c>
      <c r="K666" s="151">
        <v>13943</v>
      </c>
      <c r="L666" s="150">
        <v>1</v>
      </c>
    </row>
    <row r="667" spans="1:12" x14ac:dyDescent="0.3">
      <c r="A667" s="149" t="s">
        <v>1075</v>
      </c>
      <c r="B667" s="150" t="s">
        <v>40</v>
      </c>
      <c r="C667" s="150" t="s">
        <v>1076</v>
      </c>
      <c r="D667" s="150" t="s">
        <v>1663</v>
      </c>
      <c r="E667" s="150" t="s">
        <v>134</v>
      </c>
      <c r="F667" s="151">
        <v>4655</v>
      </c>
      <c r="G667" s="151">
        <v>5195</v>
      </c>
      <c r="H667" s="151">
        <v>5734</v>
      </c>
      <c r="I667" s="151">
        <v>6274</v>
      </c>
      <c r="J667" s="151">
        <v>6814</v>
      </c>
      <c r="K667" s="151">
        <v>13943</v>
      </c>
      <c r="L667" s="150">
        <v>1</v>
      </c>
    </row>
    <row r="668" spans="1:12" x14ac:dyDescent="0.3">
      <c r="A668" s="149" t="s">
        <v>1077</v>
      </c>
      <c r="B668" s="150" t="s">
        <v>40</v>
      </c>
      <c r="C668" s="150" t="s">
        <v>1078</v>
      </c>
      <c r="D668" s="150" t="s">
        <v>1664</v>
      </c>
      <c r="E668" s="150" t="s">
        <v>679</v>
      </c>
      <c r="F668" s="151">
        <v>5319</v>
      </c>
      <c r="G668" s="151">
        <v>6005</v>
      </c>
      <c r="H668" s="151">
        <v>6691</v>
      </c>
      <c r="I668" s="151">
        <v>7378</v>
      </c>
      <c r="J668" s="151">
        <v>8063</v>
      </c>
      <c r="K668" s="151">
        <v>13943</v>
      </c>
      <c r="L668" s="150">
        <v>0</v>
      </c>
    </row>
  </sheetData>
  <sheetProtection password="C4A4"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I53"/>
  <sheetViews>
    <sheetView topLeftCell="A16" workbookViewId="0">
      <selection activeCell="I44" sqref="I44"/>
    </sheetView>
  </sheetViews>
  <sheetFormatPr defaultRowHeight="12.75" x14ac:dyDescent="0.2"/>
  <cols>
    <col min="1" max="1" width="20.5703125" bestFit="1" customWidth="1"/>
    <col min="2" max="2" width="11.42578125" style="1" customWidth="1"/>
    <col min="3" max="3" width="10.7109375" bestFit="1" customWidth="1"/>
    <col min="4" max="4" width="9.140625" style="206"/>
    <col min="9" max="9" width="27.42578125" bestFit="1" customWidth="1"/>
  </cols>
  <sheetData>
    <row r="2" spans="1:6" ht="13.5" thickBot="1" x14ac:dyDescent="0.25"/>
    <row r="3" spans="1:6" x14ac:dyDescent="0.2">
      <c r="A3" s="196" t="s">
        <v>1667</v>
      </c>
      <c r="B3" s="187" t="s">
        <v>10</v>
      </c>
    </row>
    <row r="4" spans="1:6" x14ac:dyDescent="0.2">
      <c r="A4" s="197" t="s">
        <v>19</v>
      </c>
      <c r="B4" s="198">
        <v>95.05</v>
      </c>
    </row>
    <row r="5" spans="1:6" x14ac:dyDescent="0.2">
      <c r="A5" s="197" t="s">
        <v>15</v>
      </c>
      <c r="B5" s="198">
        <v>103</v>
      </c>
    </row>
    <row r="6" spans="1:6" x14ac:dyDescent="0.2">
      <c r="A6" s="199" t="s">
        <v>17</v>
      </c>
      <c r="B6" s="198">
        <v>0.49</v>
      </c>
    </row>
    <row r="7" spans="1:6" ht="13.5" thickBot="1" x14ac:dyDescent="0.25">
      <c r="A7" s="200" t="s">
        <v>18</v>
      </c>
      <c r="B7" s="201">
        <v>0.51</v>
      </c>
    </row>
    <row r="9" spans="1:6" ht="13.5" thickBot="1" x14ac:dyDescent="0.25"/>
    <row r="10" spans="1:6" x14ac:dyDescent="0.2">
      <c r="A10" s="185" t="s">
        <v>1669</v>
      </c>
      <c r="B10" s="186" t="s">
        <v>1670</v>
      </c>
      <c r="C10" s="187" t="s">
        <v>1671</v>
      </c>
    </row>
    <row r="11" spans="1:6" x14ac:dyDescent="0.2">
      <c r="A11" s="188">
        <v>42522</v>
      </c>
      <c r="B11" s="189">
        <v>1</v>
      </c>
      <c r="C11" s="190">
        <v>1</v>
      </c>
    </row>
    <row r="12" spans="1:6" x14ac:dyDescent="0.2">
      <c r="A12" s="188">
        <v>42552</v>
      </c>
      <c r="B12" s="191">
        <f>E12/12</f>
        <v>0.91666666666666663</v>
      </c>
      <c r="C12" s="192">
        <f>F12/12</f>
        <v>1</v>
      </c>
      <c r="E12">
        <v>11</v>
      </c>
      <c r="F12">
        <v>12</v>
      </c>
    </row>
    <row r="13" spans="1:6" x14ac:dyDescent="0.2">
      <c r="A13" s="188">
        <v>42583</v>
      </c>
      <c r="B13" s="191">
        <f t="shared" ref="B13:B21" si="0">E13/12</f>
        <v>0.83333333333333337</v>
      </c>
      <c r="C13" s="192">
        <f t="shared" ref="C13:C22" si="1">F13/12</f>
        <v>0.91666666666666663</v>
      </c>
      <c r="E13">
        <v>10</v>
      </c>
      <c r="F13">
        <v>11</v>
      </c>
    </row>
    <row r="14" spans="1:6" x14ac:dyDescent="0.2">
      <c r="A14" s="188">
        <v>42614</v>
      </c>
      <c r="B14" s="191">
        <f t="shared" si="0"/>
        <v>0.75</v>
      </c>
      <c r="C14" s="192">
        <f t="shared" si="1"/>
        <v>0.83333333333333337</v>
      </c>
      <c r="E14">
        <v>9</v>
      </c>
      <c r="F14">
        <v>10</v>
      </c>
    </row>
    <row r="15" spans="1:6" x14ac:dyDescent="0.2">
      <c r="A15" s="188">
        <v>42644</v>
      </c>
      <c r="B15" s="191">
        <f t="shared" si="0"/>
        <v>0.66666666666666663</v>
      </c>
      <c r="C15" s="192">
        <f t="shared" si="1"/>
        <v>0.75</v>
      </c>
      <c r="E15">
        <v>8</v>
      </c>
      <c r="F15">
        <v>9</v>
      </c>
    </row>
    <row r="16" spans="1:6" x14ac:dyDescent="0.2">
      <c r="A16" s="188">
        <v>42675</v>
      </c>
      <c r="B16" s="191">
        <f t="shared" si="0"/>
        <v>0.58333333333333337</v>
      </c>
      <c r="C16" s="192">
        <f t="shared" si="1"/>
        <v>0.66666666666666663</v>
      </c>
      <c r="E16">
        <v>7</v>
      </c>
      <c r="F16">
        <v>8</v>
      </c>
    </row>
    <row r="17" spans="1:9" x14ac:dyDescent="0.2">
      <c r="A17" s="188">
        <v>42705</v>
      </c>
      <c r="B17" s="191">
        <f t="shared" si="0"/>
        <v>0.5</v>
      </c>
      <c r="C17" s="192">
        <f t="shared" si="1"/>
        <v>0.58333333333333337</v>
      </c>
      <c r="E17">
        <v>6</v>
      </c>
      <c r="F17">
        <v>7</v>
      </c>
    </row>
    <row r="18" spans="1:9" x14ac:dyDescent="0.2">
      <c r="A18" s="188">
        <v>42370</v>
      </c>
      <c r="B18" s="191">
        <f t="shared" si="0"/>
        <v>0.41666666666666669</v>
      </c>
      <c r="C18" s="192">
        <f t="shared" si="1"/>
        <v>0.5</v>
      </c>
      <c r="E18">
        <v>5</v>
      </c>
      <c r="F18">
        <v>6</v>
      </c>
    </row>
    <row r="19" spans="1:9" x14ac:dyDescent="0.2">
      <c r="A19" s="188">
        <v>42401</v>
      </c>
      <c r="B19" s="191">
        <f t="shared" si="0"/>
        <v>0.33333333333333331</v>
      </c>
      <c r="C19" s="192">
        <f t="shared" si="1"/>
        <v>0.41666666666666669</v>
      </c>
      <c r="E19">
        <v>4</v>
      </c>
      <c r="F19">
        <v>5</v>
      </c>
    </row>
    <row r="20" spans="1:9" x14ac:dyDescent="0.2">
      <c r="A20" s="188">
        <v>42430</v>
      </c>
      <c r="B20" s="191">
        <f t="shared" si="0"/>
        <v>0.25</v>
      </c>
      <c r="C20" s="192">
        <f t="shared" si="1"/>
        <v>0.33333333333333331</v>
      </c>
      <c r="E20">
        <v>3</v>
      </c>
      <c r="F20">
        <v>4</v>
      </c>
    </row>
    <row r="21" spans="1:9" x14ac:dyDescent="0.2">
      <c r="A21" s="188">
        <v>42461</v>
      </c>
      <c r="B21" s="191">
        <f t="shared" si="0"/>
        <v>0.16666666666666666</v>
      </c>
      <c r="C21" s="192">
        <f t="shared" si="1"/>
        <v>0.25</v>
      </c>
      <c r="E21">
        <v>2</v>
      </c>
      <c r="F21">
        <v>3</v>
      </c>
    </row>
    <row r="22" spans="1:9" ht="13.5" thickBot="1" x14ac:dyDescent="0.25">
      <c r="A22" s="193">
        <v>42491</v>
      </c>
      <c r="B22" s="194">
        <f>E22/12</f>
        <v>8.3333333333333329E-2</v>
      </c>
      <c r="C22" s="195">
        <f t="shared" si="1"/>
        <v>0.16666666666666666</v>
      </c>
      <c r="E22">
        <v>1</v>
      </c>
      <c r="F22">
        <v>2</v>
      </c>
    </row>
    <row r="23" spans="1:9" ht="13.5" thickBot="1" x14ac:dyDescent="0.25">
      <c r="I23" s="202"/>
    </row>
    <row r="24" spans="1:9" x14ac:dyDescent="0.2">
      <c r="A24" s="178"/>
      <c r="B24" s="179" t="s">
        <v>1717</v>
      </c>
      <c r="C24" s="203" t="s">
        <v>1733</v>
      </c>
      <c r="D24" s="207" t="s">
        <v>2318</v>
      </c>
    </row>
    <row r="25" spans="1:9" x14ac:dyDescent="0.2">
      <c r="A25" s="180" t="s">
        <v>2309</v>
      </c>
      <c r="B25" s="181">
        <v>0</v>
      </c>
      <c r="C25" s="198">
        <v>0</v>
      </c>
    </row>
    <row r="26" spans="1:9" x14ac:dyDescent="0.2">
      <c r="A26" s="183" t="s">
        <v>1718</v>
      </c>
      <c r="B26" s="182">
        <v>8330</v>
      </c>
      <c r="C26" s="205">
        <v>0.20569999999999999</v>
      </c>
    </row>
    <row r="27" spans="1:9" x14ac:dyDescent="0.2">
      <c r="A27" s="183" t="s">
        <v>1719</v>
      </c>
      <c r="B27" s="182">
        <v>8219</v>
      </c>
      <c r="C27" s="198"/>
    </row>
    <row r="28" spans="1:9" x14ac:dyDescent="0.2">
      <c r="A28" s="183" t="s">
        <v>1720</v>
      </c>
      <c r="B28" s="182">
        <v>7683</v>
      </c>
      <c r="C28" s="205"/>
    </row>
    <row r="29" spans="1:9" x14ac:dyDescent="0.2">
      <c r="A29" s="183" t="s">
        <v>2314</v>
      </c>
      <c r="B29" s="182">
        <v>7685</v>
      </c>
      <c r="C29" s="205"/>
    </row>
    <row r="30" spans="1:9" x14ac:dyDescent="0.2">
      <c r="A30" s="183" t="s">
        <v>1721</v>
      </c>
      <c r="B30" s="182">
        <v>8373</v>
      </c>
      <c r="C30" s="205"/>
    </row>
    <row r="31" spans="1:9" x14ac:dyDescent="0.2">
      <c r="A31" s="183" t="s">
        <v>2316</v>
      </c>
      <c r="B31" s="182">
        <v>7296</v>
      </c>
      <c r="C31" s="205">
        <v>0</v>
      </c>
    </row>
    <row r="32" spans="1:9" x14ac:dyDescent="0.2">
      <c r="A32" s="183" t="s">
        <v>1722</v>
      </c>
      <c r="B32" s="182">
        <v>4243</v>
      </c>
      <c r="C32" s="205"/>
      <c r="D32" s="207" t="s">
        <v>2320</v>
      </c>
    </row>
    <row r="33" spans="1:4" x14ac:dyDescent="0.2">
      <c r="A33" s="183" t="s">
        <v>1723</v>
      </c>
      <c r="B33" s="182">
        <v>7589</v>
      </c>
      <c r="C33" s="205">
        <v>0</v>
      </c>
    </row>
    <row r="34" spans="1:4" x14ac:dyDescent="0.2">
      <c r="A34" s="180" t="s">
        <v>2325</v>
      </c>
      <c r="B34" s="182">
        <f>B30</f>
        <v>8373</v>
      </c>
      <c r="C34" s="205"/>
    </row>
    <row r="35" spans="1:4" x14ac:dyDescent="0.2">
      <c r="A35" s="183" t="s">
        <v>1724</v>
      </c>
      <c r="B35" s="182">
        <v>8262</v>
      </c>
      <c r="C35" s="205">
        <v>4.9299999999999997E-2</v>
      </c>
      <c r="D35" s="207" t="s">
        <v>2319</v>
      </c>
    </row>
    <row r="36" spans="1:4" x14ac:dyDescent="0.2">
      <c r="A36" s="183" t="s">
        <v>2313</v>
      </c>
      <c r="B36" s="182">
        <v>7504</v>
      </c>
      <c r="C36" s="205"/>
    </row>
    <row r="37" spans="1:4" x14ac:dyDescent="0.2">
      <c r="A37" s="183" t="s">
        <v>1725</v>
      </c>
      <c r="B37" s="182">
        <v>8337</v>
      </c>
      <c r="C37" s="205">
        <v>0.105</v>
      </c>
    </row>
    <row r="38" spans="1:4" x14ac:dyDescent="0.2">
      <c r="A38" s="183" t="s">
        <v>1726</v>
      </c>
      <c r="B38" s="182">
        <v>8671</v>
      </c>
      <c r="C38" s="205"/>
    </row>
    <row r="39" spans="1:4" x14ac:dyDescent="0.2">
      <c r="A39" s="183" t="s">
        <v>2315</v>
      </c>
      <c r="B39" s="182">
        <v>6617</v>
      </c>
      <c r="C39" s="205"/>
    </row>
    <row r="40" spans="1:4" x14ac:dyDescent="0.2">
      <c r="A40" s="183" t="s">
        <v>1727</v>
      </c>
      <c r="B40" s="182">
        <v>9119</v>
      </c>
      <c r="C40" s="205">
        <v>4.9399999999999999E-2</v>
      </c>
    </row>
    <row r="41" spans="1:4" x14ac:dyDescent="0.2">
      <c r="A41" s="183" t="s">
        <v>2311</v>
      </c>
      <c r="B41" s="182">
        <v>8172</v>
      </c>
      <c r="C41" s="205"/>
    </row>
    <row r="42" spans="1:4" x14ac:dyDescent="0.2">
      <c r="A42" s="183" t="s">
        <v>2312</v>
      </c>
      <c r="B42" s="182">
        <v>7984</v>
      </c>
      <c r="C42" s="205">
        <v>0.255</v>
      </c>
    </row>
    <row r="43" spans="1:4" x14ac:dyDescent="0.2">
      <c r="A43" s="183" t="s">
        <v>1728</v>
      </c>
      <c r="B43" s="182">
        <v>8709</v>
      </c>
      <c r="C43" s="205">
        <v>0.114</v>
      </c>
      <c r="D43" s="207" t="s">
        <v>2321</v>
      </c>
    </row>
    <row r="44" spans="1:4" x14ac:dyDescent="0.2">
      <c r="A44" s="183" t="s">
        <v>1729</v>
      </c>
      <c r="B44" s="182">
        <v>7983</v>
      </c>
      <c r="C44" s="205"/>
      <c r="D44" s="207" t="s">
        <v>1734</v>
      </c>
    </row>
    <row r="45" spans="1:4" x14ac:dyDescent="0.2">
      <c r="A45" s="183" t="s">
        <v>1730</v>
      </c>
      <c r="B45" s="182">
        <v>7771</v>
      </c>
      <c r="C45" s="205"/>
    </row>
    <row r="46" spans="1:4" x14ac:dyDescent="0.2">
      <c r="A46" s="183" t="s">
        <v>2317</v>
      </c>
      <c r="B46" s="182">
        <v>8212</v>
      </c>
      <c r="C46" s="205"/>
    </row>
    <row r="47" spans="1:4" x14ac:dyDescent="0.2">
      <c r="A47" s="183" t="s">
        <v>1731</v>
      </c>
      <c r="B47" s="182">
        <v>8921</v>
      </c>
      <c r="C47" s="205"/>
    </row>
    <row r="48" spans="1:4" x14ac:dyDescent="0.2">
      <c r="A48" s="183" t="s">
        <v>1732</v>
      </c>
      <c r="B48" s="182">
        <v>8393</v>
      </c>
      <c r="C48" s="205"/>
    </row>
    <row r="49" spans="1:5" ht="13.5" thickBot="1" x14ac:dyDescent="0.25">
      <c r="A49" s="214" t="s">
        <v>2324</v>
      </c>
      <c r="B49" s="184">
        <v>7421</v>
      </c>
      <c r="C49" s="201">
        <v>0</v>
      </c>
    </row>
    <row r="50" spans="1:5" x14ac:dyDescent="0.2">
      <c r="B50" s="204" t="s">
        <v>2322</v>
      </c>
    </row>
    <row r="53" spans="1:5" x14ac:dyDescent="0.2">
      <c r="E53" s="202"/>
    </row>
  </sheetData>
  <sheetProtection password="C4A4" sheet="1" objects="1" scenarios="1"/>
  <sortState ref="I24:N45">
    <sortCondition ref="I24:I4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Fee Revenue</vt:lpstr>
      <vt:lpstr>Expenditures</vt:lpstr>
      <vt:lpstr>FY2016-17 salaries</vt:lpstr>
      <vt:lpstr>Info</vt:lpstr>
      <vt:lpstr>Expenditures!Print_Area</vt:lpstr>
    </vt:vector>
  </TitlesOfParts>
  <Company>State of Colorado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David_Porter</dc:creator>
  <cp:lastModifiedBy>Marie Garcia</cp:lastModifiedBy>
  <cp:lastPrinted>2016-08-23T23:11:05Z</cp:lastPrinted>
  <dcterms:created xsi:type="dcterms:W3CDTF">2006-12-12T21:26:05Z</dcterms:created>
  <dcterms:modified xsi:type="dcterms:W3CDTF">2016-08-24T20:07:50Z</dcterms:modified>
</cp:coreProperties>
</file>